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ich-a\Desktop\"/>
    </mc:Choice>
  </mc:AlternateContent>
  <bookViews>
    <workbookView xWindow="0" yWindow="0" windowWidth="28800" windowHeight="12435" activeTab="1"/>
  </bookViews>
  <sheets>
    <sheet name="Арх 12-1 отчет" sheetId="5" r:id="rId1"/>
    <sheet name="Арх 12-1 тариф" sheetId="4" r:id="rId2"/>
    <sheet name="Арх 12-1 раб" sheetId="1" r:id="rId3"/>
    <sheet name="Лист2" sheetId="2" r:id="rId4"/>
    <sheet name="Лист3" sheetId="3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C21" i="4" l="1"/>
  <c r="G92" i="5" l="1"/>
  <c r="G90" i="5"/>
  <c r="L40" i="5" l="1"/>
  <c r="G40" i="5"/>
  <c r="F39" i="5"/>
  <c r="H39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1" i="5"/>
  <c r="I31" i="5" s="1"/>
  <c r="F30" i="5"/>
  <c r="I30" i="5" s="1"/>
  <c r="F29" i="5"/>
  <c r="I29" i="5" s="1"/>
  <c r="F27" i="5"/>
  <c r="I27" i="5" s="1"/>
  <c r="F26" i="5"/>
  <c r="I26" i="5" s="1"/>
  <c r="F52" i="5" s="1"/>
  <c r="F25" i="5"/>
  <c r="I25" i="5" s="1"/>
  <c r="F24" i="5"/>
  <c r="I24" i="5" s="1"/>
  <c r="F23" i="5"/>
  <c r="I23" i="5" s="1"/>
  <c r="F22" i="5"/>
  <c r="I22" i="5" s="1"/>
  <c r="F19" i="5"/>
  <c r="H19" i="5" s="1"/>
  <c r="I15" i="5"/>
  <c r="D15" i="5"/>
  <c r="D13" i="5"/>
  <c r="C17" i="4"/>
  <c r="C10" i="4"/>
  <c r="C9" i="4" l="1"/>
  <c r="C31" i="4" s="1"/>
  <c r="I28" i="5"/>
  <c r="I19" i="5"/>
  <c r="D11" i="5" s="1"/>
  <c r="H29" i="5"/>
  <c r="K29" i="5" s="1"/>
  <c r="H31" i="5"/>
  <c r="K31" i="5" s="1"/>
  <c r="I21" i="5"/>
  <c r="H30" i="5"/>
  <c r="K30" i="5" s="1"/>
  <c r="K39" i="5"/>
  <c r="J39" i="5"/>
  <c r="H32" i="5"/>
  <c r="I33" i="5"/>
  <c r="K33" i="5" s="1"/>
  <c r="I34" i="5"/>
  <c r="K34" i="5" s="1"/>
  <c r="I35" i="5"/>
  <c r="K35" i="5" s="1"/>
  <c r="I36" i="5"/>
  <c r="K36" i="5" s="1"/>
  <c r="I37" i="5"/>
  <c r="K37" i="5" s="1"/>
  <c r="I38" i="5"/>
  <c r="H22" i="5"/>
  <c r="H23" i="5"/>
  <c r="K23" i="5" s="1"/>
  <c r="H24" i="5"/>
  <c r="K24" i="5" s="1"/>
  <c r="H25" i="5"/>
  <c r="K25" i="5" s="1"/>
  <c r="H26" i="5"/>
  <c r="K26" i="5" s="1"/>
  <c r="H27" i="5"/>
  <c r="K27" i="5" s="1"/>
  <c r="M40" i="1"/>
  <c r="H28" i="5" l="1"/>
  <c r="K28" i="5" s="1"/>
  <c r="K19" i="5"/>
  <c r="I32" i="5"/>
  <c r="I20" i="5" s="1"/>
  <c r="D12" i="5" s="1"/>
  <c r="D14" i="5" s="1"/>
  <c r="D16" i="5" s="1"/>
  <c r="K22" i="5"/>
  <c r="H21" i="5"/>
  <c r="H40" i="5" s="1"/>
  <c r="K38" i="5"/>
  <c r="G92" i="1"/>
  <c r="G90" i="1"/>
  <c r="K32" i="5" l="1"/>
  <c r="I40" i="5"/>
  <c r="K40" i="5" s="1"/>
  <c r="K21" i="5"/>
  <c r="H20" i="5"/>
  <c r="K20" i="5" s="1"/>
  <c r="I15" i="1"/>
  <c r="H30" i="1" l="1"/>
  <c r="H38" i="1"/>
  <c r="D15" i="1" l="1"/>
  <c r="F39" i="1"/>
  <c r="F38" i="1"/>
  <c r="L38" i="1" s="1"/>
  <c r="F37" i="1"/>
  <c r="F36" i="1"/>
  <c r="F35" i="1"/>
  <c r="L35" i="1" s="1"/>
  <c r="F34" i="1"/>
  <c r="F33" i="1"/>
  <c r="L33" i="1" s="1"/>
  <c r="F31" i="1"/>
  <c r="F30" i="1"/>
  <c r="L30" i="1" s="1"/>
  <c r="F29" i="1"/>
  <c r="F27" i="1"/>
  <c r="L27" i="1" s="1"/>
  <c r="F26" i="1"/>
  <c r="F25" i="1"/>
  <c r="F24" i="1"/>
  <c r="F23" i="1"/>
  <c r="F22" i="1"/>
  <c r="F19" i="1"/>
  <c r="L19" i="1" s="1"/>
  <c r="I39" i="1"/>
  <c r="I38" i="1"/>
  <c r="K38" i="1" s="1"/>
  <c r="I37" i="1"/>
  <c r="I36" i="1"/>
  <c r="I35" i="1"/>
  <c r="K35" i="1" s="1"/>
  <c r="I34" i="1"/>
  <c r="I33" i="1"/>
  <c r="K33" i="1" s="1"/>
  <c r="I31" i="1"/>
  <c r="I30" i="1"/>
  <c r="K30" i="1" s="1"/>
  <c r="I29" i="1"/>
  <c r="I27" i="1"/>
  <c r="K27" i="1" s="1"/>
  <c r="I26" i="1"/>
  <c r="I25" i="1"/>
  <c r="I24" i="1"/>
  <c r="I23" i="1"/>
  <c r="I22" i="1"/>
  <c r="I19" i="1"/>
  <c r="K19" i="1" s="1"/>
  <c r="D11" i="1"/>
  <c r="H25" i="1" l="1"/>
  <c r="H22" i="1"/>
  <c r="F52" i="1"/>
  <c r="H26" i="1" s="1"/>
  <c r="L26" i="1" s="1"/>
  <c r="H31" i="1"/>
  <c r="H36" i="1"/>
  <c r="L36" i="1" s="1"/>
  <c r="H23" i="1"/>
  <c r="H24" i="1"/>
  <c r="L24" i="1" s="1"/>
  <c r="H29" i="1"/>
  <c r="H34" i="1"/>
  <c r="H37" i="1"/>
  <c r="L37" i="1" s="1"/>
  <c r="H39" i="1"/>
  <c r="I32" i="1"/>
  <c r="I28" i="1"/>
  <c r="I21" i="1"/>
  <c r="K26" i="1" l="1"/>
  <c r="K24" i="1"/>
  <c r="D13" i="1"/>
  <c r="L39" i="1"/>
  <c r="K34" i="1"/>
  <c r="L34" i="1"/>
  <c r="K23" i="1"/>
  <c r="L23" i="1"/>
  <c r="K22" i="1"/>
  <c r="L22" i="1"/>
  <c r="K29" i="1"/>
  <c r="L29" i="1"/>
  <c r="K36" i="1"/>
  <c r="K31" i="1"/>
  <c r="L31" i="1"/>
  <c r="K25" i="1"/>
  <c r="L25" i="1"/>
  <c r="K39" i="1"/>
  <c r="H32" i="1"/>
  <c r="K32" i="1" s="1"/>
  <c r="H28" i="1"/>
  <c r="K28" i="1" s="1"/>
  <c r="K37" i="1"/>
  <c r="H21" i="1"/>
  <c r="I20" i="1"/>
  <c r="L40" i="1" l="1"/>
  <c r="H20" i="1"/>
  <c r="D12" i="1" s="1"/>
  <c r="K21" i="1"/>
  <c r="D14" i="1" l="1"/>
  <c r="D16" i="1" s="1"/>
  <c r="K20" i="1"/>
  <c r="K18" i="1" s="1"/>
</calcChain>
</file>

<file path=xl/sharedStrings.xml><?xml version="1.0" encoding="utf-8"?>
<sst xmlns="http://schemas.openxmlformats.org/spreadsheetml/2006/main" count="665" uniqueCount="244">
  <si>
    <t>Начислено собственникам (жилых и нежилых) помещений:</t>
  </si>
  <si>
    <t>Фактически поступило от собственников (жилых и нежилых) помещений:</t>
  </si>
  <si>
    <t>Затраты на содержание многоквартирного дома:</t>
  </si>
  <si>
    <t>Затраты на текущий ремонт многоквартирного дома:</t>
  </si>
  <si>
    <t>Остаток (перерасход) средств за период:</t>
  </si>
  <si>
    <t>№ п/п</t>
  </si>
  <si>
    <t>Статьи расходов</t>
  </si>
  <si>
    <t>Наименование работ</t>
  </si>
  <si>
    <t>Периодичность</t>
  </si>
  <si>
    <t>Ед.изм.</t>
  </si>
  <si>
    <t>Объем</t>
  </si>
  <si>
    <t>Тариф, руб./м2</t>
  </si>
  <si>
    <t>Сумма, руб.</t>
  </si>
  <si>
    <t>Площадь дома (кв.м)</t>
  </si>
  <si>
    <t>тариф (руб./кв.м.)</t>
  </si>
  <si>
    <t>Организация работ по содержанию и ремонту общего имущества (управление)</t>
  </si>
  <si>
    <t>Технические осмотры; обследования, испытания, планирование работ; расчет стоимости работ, их приемка, ведение документации и учет; технический надзор; расчеты начисления платежей, печать и доставка квитанций, обслуживание базы данных; организация работ с населением, подрядными организациями по выполнению работ; юридическая работа; ведение делопроизводства, бухгалтерского, оперативного и технического учета</t>
  </si>
  <si>
    <t>постоянно</t>
  </si>
  <si>
    <t>м2</t>
  </si>
  <si>
    <t>Содержание общего имущества</t>
  </si>
  <si>
    <t>2.1</t>
  </si>
  <si>
    <t>Содержание помещений общего пользования</t>
  </si>
  <si>
    <t>2.1.1</t>
  </si>
  <si>
    <t>Уборка помещений общего пользования</t>
  </si>
  <si>
    <t>2 раза в неделю Ежедневно</t>
  </si>
  <si>
    <t>тариф</t>
  </si>
  <si>
    <t>факт</t>
  </si>
  <si>
    <t>2.1.2</t>
  </si>
  <si>
    <t>Дератизация, дезинсекция</t>
  </si>
  <si>
    <t>Биотехнические работы по дератизации, дезинсекции, дезинфекции</t>
  </si>
  <si>
    <t>2.1.3</t>
  </si>
  <si>
    <t>Вывоз твердых бытовых отходов</t>
  </si>
  <si>
    <t>Ежедневно</t>
  </si>
  <si>
    <t>2.1.4</t>
  </si>
  <si>
    <t xml:space="preserve">По мере необходимости, но не реже одного раза в неделю </t>
  </si>
  <si>
    <t>2.1.5</t>
  </si>
  <si>
    <t>Организация мест для накопления ртутьсодержащих ламп</t>
  </si>
  <si>
    <t>Работы по организации мест накопления ртутьсодержащих ламп и их утилизации</t>
  </si>
  <si>
    <t>По мере необходимости</t>
  </si>
  <si>
    <t>2.1.6</t>
  </si>
  <si>
    <t>Уборка мусоропроводов</t>
  </si>
  <si>
    <t>Прочистка, промывка канала мусоропровода</t>
  </si>
  <si>
    <t>2.2</t>
  </si>
  <si>
    <t>Содержание земельного участка</t>
  </si>
  <si>
    <t>2.2.1</t>
  </si>
  <si>
    <t>Уборка земельного участка</t>
  </si>
  <si>
    <t>2.2.2</t>
  </si>
  <si>
    <t>Уборка мусора на контейнерных площадках</t>
  </si>
  <si>
    <t>Санитарное содержание контейнеров и контейнерных площадок</t>
  </si>
  <si>
    <t>2.2.3</t>
  </si>
  <si>
    <t>Благоустройство и уход за зелеными нанаждениями</t>
  </si>
  <si>
    <t>Кронирование и вырезка порослей зеленых насаждений, завоз грунта, песка, ремонт оборудование детских и спортивных площадок</t>
  </si>
  <si>
    <t>В летний период</t>
  </si>
  <si>
    <t>2.3</t>
  </si>
  <si>
    <t>Техническое обслуживание</t>
  </si>
  <si>
    <t>2.3.1</t>
  </si>
  <si>
    <t>Проведение технических осмотров и устранение неисправностей в инженерных системах</t>
  </si>
  <si>
    <t>Техническое обслуживание, плановопредупредительный и текущий ремонт, включающий в себя содержание инженерных систем, систем электропроводки</t>
  </si>
  <si>
    <t>2.3.2</t>
  </si>
  <si>
    <t>2.3.3</t>
  </si>
  <si>
    <t>Аварийное обслуживание</t>
  </si>
  <si>
    <t>Круглосуточная работа диспетчера, дежурной бригады, инструмент и оборудование, содержание автотранспорта</t>
  </si>
  <si>
    <t>Круглосуточно</t>
  </si>
  <si>
    <t>2.3.4</t>
  </si>
  <si>
    <t>2.3.5</t>
  </si>
  <si>
    <t>2.4</t>
  </si>
  <si>
    <t>Комплексное обслуживание лифтов</t>
  </si>
  <si>
    <t>Обслуживание общедомовых приборов учета</t>
  </si>
  <si>
    <t>Техническое обслуживание, плановопредупредительный и текущий ремонт, снятие и передача показаний</t>
  </si>
  <si>
    <t>Ежемесячно и по мере необходимости</t>
  </si>
  <si>
    <t>Подготовка к сезонной эксплуатации</t>
  </si>
  <si>
    <t>Виды работ (услуг), выполняемые в рамках подготовки к сезонной эксплуатации, проведение ТО и устранение незначительных неисправностей</t>
  </si>
  <si>
    <t>2 раза в год</t>
  </si>
  <si>
    <t>Текущий ремонт</t>
  </si>
  <si>
    <t>по плану, либо по необходимости</t>
  </si>
  <si>
    <t>Адрес многоквартирного дома:</t>
  </si>
  <si>
    <t>Отчетный период</t>
  </si>
  <si>
    <t>Количество месяцев</t>
  </si>
  <si>
    <t>об оказанных услугах и выполненных работах по статье "Содержание и ремонт жилья"</t>
  </si>
  <si>
    <t>Отчет</t>
  </si>
  <si>
    <t>руб.</t>
  </si>
  <si>
    <t>Работа по уборке подъезда, в том числе подметание полов и влажная уборка полов                          Влажная уборка 1 и 2 этажа</t>
  </si>
  <si>
    <t>Ежедневно         Ежедневно                     по мере необходимости      по мере необходимости, но не реже 3 раз в неделю</t>
  </si>
  <si>
    <t>Работа дворника по содержанию земельного участка, в том числе:                                                     Подметание земельного участка                          Уборка мусора с газона                               Выкашивание газонов                                         Сдвижка и подметание снега при отсутствии снегопадов                                                          Сдвижка и подметание снега при снегопаде</t>
  </si>
  <si>
    <t>Ежедневно                        1 раз в год</t>
  </si>
  <si>
    <t>Содержание, техническое обслуживание и текущий ремонт                                                               Ежегодное техническое освидетельствование</t>
  </si>
  <si>
    <t>Наименование</t>
  </si>
  <si>
    <t>кол-во, шт.</t>
  </si>
  <si>
    <t>Цена за единицу, руб.</t>
  </si>
  <si>
    <t>Цена, руб.</t>
  </si>
  <si>
    <t>Уборка подъездов</t>
  </si>
  <si>
    <t>Вывоз ТБО</t>
  </si>
  <si>
    <t>Вывоз строит мусора и снега</t>
  </si>
  <si>
    <t>Погрузка строительного мусора</t>
  </si>
  <si>
    <t>Утилизация ртутьсодержащих ламп</t>
  </si>
  <si>
    <t>Поверка манометров</t>
  </si>
  <si>
    <t>Техническое обслуживание, плановопредупредительный и текущий ремон</t>
  </si>
  <si>
    <t>Обслуживание внутридомового газового оборудования (ВДГО)</t>
  </si>
  <si>
    <t>Изготовление копии технического паспорта</t>
  </si>
  <si>
    <t>Ремонт и поверка приборов учета ТЭ</t>
  </si>
  <si>
    <t>Ремонт мягкой кровли</t>
  </si>
  <si>
    <t>____________________________</t>
  </si>
  <si>
    <t>Текущий ремонт (материалы, работы)</t>
  </si>
  <si>
    <t>Ремонт сантехнических систем</t>
  </si>
  <si>
    <t>Ремонт электрических систем</t>
  </si>
  <si>
    <t>Организация работ по содержанию  и ремонту общего имущества</t>
  </si>
  <si>
    <t>ООО УК "Кристалл":</t>
  </si>
  <si>
    <t>Кравченко В.В.</t>
  </si>
  <si>
    <t xml:space="preserve">Приложение №1 к отчету </t>
  </si>
  <si>
    <t>Ремонт мягкой кровли (счет 1691 от 22.09.14г.)</t>
  </si>
  <si>
    <t>Согласованно:</t>
  </si>
  <si>
    <t>начислено (провайдеры, РО)</t>
  </si>
  <si>
    <t>оплачено (провайдеры, РО)</t>
  </si>
  <si>
    <t>итого (провайдеры, РО):</t>
  </si>
  <si>
    <t>01.07.2014 - 31.12.2014</t>
  </si>
  <si>
    <t xml:space="preserve">июль-декабрь 2014 </t>
  </si>
  <si>
    <t>Вывоз крупногабаритного мусора, снега</t>
  </si>
  <si>
    <t>Вывоз крупногабаритного мусора, в том числе строительного мусора, образовавшегося в результате ремонтно-строительной деятельности собственников, снежных масс</t>
  </si>
  <si>
    <t>ул. Б.Архитекторов, 12 корпус 1</t>
  </si>
  <si>
    <t>Дебиторская задолжность средств собственников на начало периода:</t>
  </si>
  <si>
    <t>Дебиторская задолженнность собственников (жилых и нежилых) помещений на 31.12.2014 г.:</t>
  </si>
  <si>
    <t>Остаток денежных средств с учетом дебиторской задолженности на 31.12.2014г.:</t>
  </si>
  <si>
    <t>Приложение №1</t>
  </si>
  <si>
    <t>Наименование и вид работ (услуг)</t>
  </si>
  <si>
    <t>Кол-во</t>
  </si>
  <si>
    <t>Ед. изм.</t>
  </si>
  <si>
    <t>1.</t>
  </si>
  <si>
    <t>уборка помещений общего пользования:</t>
  </si>
  <si>
    <t>1.1.</t>
  </si>
  <si>
    <t>влажная уборка полов</t>
  </si>
  <si>
    <t>2 раза в неделю</t>
  </si>
  <si>
    <t>раз</t>
  </si>
  <si>
    <t>1.2.</t>
  </si>
  <si>
    <t>влажная уборка полов 1 и 2 этаж</t>
  </si>
  <si>
    <t>ежедневно</t>
  </si>
  <si>
    <t xml:space="preserve">2. </t>
  </si>
  <si>
    <t>Биотехнические работы:</t>
  </si>
  <si>
    <t>2.1.</t>
  </si>
  <si>
    <t>Дератизация</t>
  </si>
  <si>
    <t>по мере необходимости</t>
  </si>
  <si>
    <t>2.2.</t>
  </si>
  <si>
    <t>Дезинсекция</t>
  </si>
  <si>
    <t>2.3.</t>
  </si>
  <si>
    <t>Дезинфекция</t>
  </si>
  <si>
    <t>3.</t>
  </si>
  <si>
    <t>баков</t>
  </si>
  <si>
    <t>4.</t>
  </si>
  <si>
    <t>Вывоз крупного мусора, в том числе строительного мусора, образовавшегося в результате ремонтно строительной деятельности собственников</t>
  </si>
  <si>
    <t>по мере необходимости, но не реже 1 раза в неделю</t>
  </si>
  <si>
    <t>3/60</t>
  </si>
  <si>
    <t>рейса/тонны</t>
  </si>
  <si>
    <t>5.</t>
  </si>
  <si>
    <t>Содержание земельного участка:</t>
  </si>
  <si>
    <t>5.1.</t>
  </si>
  <si>
    <t>Подметание земельного участка</t>
  </si>
  <si>
    <t>5.2.</t>
  </si>
  <si>
    <t>Уборка мусора с газона</t>
  </si>
  <si>
    <t>5.3.</t>
  </si>
  <si>
    <t xml:space="preserve">Выкашивание газонов </t>
  </si>
  <si>
    <t>5.4.</t>
  </si>
  <si>
    <t xml:space="preserve">Сдвижка и подметание снега при отсутствии снегопадов  </t>
  </si>
  <si>
    <t>по мере необходимости, но не реже 3 раз в неделю</t>
  </si>
  <si>
    <t>раза</t>
  </si>
  <si>
    <t>5.5.</t>
  </si>
  <si>
    <t xml:space="preserve">Механическая уборка снега </t>
  </si>
  <si>
    <t>5.6.</t>
  </si>
  <si>
    <t>Сдвижка и подметание снега при снегопаде</t>
  </si>
  <si>
    <t>по мере необходимости,        (начало работ не позднее 3-х часов после нач. снегопада)</t>
  </si>
  <si>
    <t>5.7.</t>
  </si>
  <si>
    <t>6.</t>
  </si>
  <si>
    <t>Благоустройство и уход за зелеными насаждениями</t>
  </si>
  <si>
    <t>6.1.</t>
  </si>
  <si>
    <t>Кронирование и вырезка порослей зеленых насаждений</t>
  </si>
  <si>
    <t>6.2.</t>
  </si>
  <si>
    <t>Завоз грунта, песка</t>
  </si>
  <si>
    <t>6.3.</t>
  </si>
  <si>
    <t>Ремонт оборудования детских и спортивных площадок</t>
  </si>
  <si>
    <t>7.</t>
  </si>
  <si>
    <t>8.</t>
  </si>
  <si>
    <t>Содержание системы пожаротушения и дымоудаления</t>
  </si>
  <si>
    <t>круглосуточно</t>
  </si>
  <si>
    <t>сут.</t>
  </si>
  <si>
    <t>9.</t>
  </si>
  <si>
    <t>10.</t>
  </si>
  <si>
    <t>Комплексное обслуживание лифтов:</t>
  </si>
  <si>
    <t>10.1.</t>
  </si>
  <si>
    <t>Техническое обслуживание и текущий ремонт</t>
  </si>
  <si>
    <t>10.2.</t>
  </si>
  <si>
    <t>Техническое освидетельствование</t>
  </si>
  <si>
    <t>1 раз в год</t>
  </si>
  <si>
    <t>11.</t>
  </si>
  <si>
    <t>ежемесячно и по мере необходимости</t>
  </si>
  <si>
    <t>12.</t>
  </si>
  <si>
    <t>Подготовка к сезонной эксплуатации, включающая в себя расконсервацию и ремонт поливочной системы центрального отопления, земена разбитых стекол и дверей в местах общего пользования</t>
  </si>
  <si>
    <t>13.</t>
  </si>
  <si>
    <t>Количество заявок  поступивших в аварийно-диспетчерскую службу:</t>
  </si>
  <si>
    <t>13.1.</t>
  </si>
  <si>
    <t>Сантехнические</t>
  </si>
  <si>
    <t>шт.</t>
  </si>
  <si>
    <t>13.2.</t>
  </si>
  <si>
    <t>Электротехнические</t>
  </si>
  <si>
    <t>13.3.</t>
  </si>
  <si>
    <t>Прочие</t>
  </si>
  <si>
    <t>11/11</t>
  </si>
  <si>
    <t>13.4.</t>
  </si>
  <si>
    <t>Лифты</t>
  </si>
  <si>
    <t>13.5.</t>
  </si>
  <si>
    <t>Домофон</t>
  </si>
  <si>
    <t>0/0</t>
  </si>
  <si>
    <t>79/79</t>
  </si>
  <si>
    <t>115/115</t>
  </si>
  <si>
    <t>5/5</t>
  </si>
  <si>
    <t>факт 2014</t>
  </si>
  <si>
    <t>на выполнение услуг и работ по управлению МКД,                                                     по содержанию и ремонту общего имущества в МКД в 2015 году</t>
  </si>
  <si>
    <t>2.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</si>
  <si>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</si>
  <si>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</si>
  <si>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</si>
  <si>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</si>
  <si>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</si>
  <si>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</si>
  <si>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</si>
  <si>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</si>
  <si>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</si>
  <si>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2.3.1.</t>
  </si>
  <si>
    <t>2.3.2.</t>
  </si>
  <si>
    <t>2.3.3.</t>
  </si>
  <si>
    <t>2.3.4.</t>
  </si>
  <si>
    <t>2.3.5.</t>
  </si>
  <si>
    <t>2.4.</t>
  </si>
  <si>
    <t>Итого</t>
  </si>
  <si>
    <t>начисленно 2014</t>
  </si>
  <si>
    <t>потрачено 2014</t>
  </si>
  <si>
    <t>разность</t>
  </si>
  <si>
    <t>итого</t>
  </si>
  <si>
    <t>Организация работ по управлению МКД, по содержанию и ремонту общего имущества МКД (договор управления)</t>
  </si>
  <si>
    <t>2.3.6.</t>
  </si>
  <si>
    <t>Обслуживание систем пожарной сигнализации, систем пожаротушения, дымоудаления</t>
  </si>
  <si>
    <t>Степанца,2</t>
  </si>
  <si>
    <t>Размер платы</t>
  </si>
  <si>
    <t>Площадь дома (кв.м): м2</t>
  </si>
  <si>
    <r>
      <t xml:space="preserve">Адрес многоквартирного дома: </t>
    </r>
    <r>
      <rPr>
        <b/>
        <sz val="12"/>
        <color theme="1"/>
        <rFont val="Times New Roman"/>
        <family val="1"/>
        <charset val="204"/>
      </rPr>
      <t>ул. Степанца, 2</t>
    </r>
  </si>
  <si>
    <t>Вознаграждение</t>
  </si>
  <si>
    <r>
      <t xml:space="preserve">Тариф (руб./кв.м.): </t>
    </r>
    <r>
      <rPr>
        <b/>
        <sz val="12"/>
        <color theme="1"/>
        <rFont val="Times New Roman"/>
        <family val="1"/>
        <charset val="204"/>
      </rPr>
      <t>18,03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</si>
</sst>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0" borderId="0" xfId="0" applyFont="1" applyBorder="1"/>
    <xf numFmtId="2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7" fillId="0" borderId="0" xfId="0" applyFont="1" applyFill="1" applyBorder="1"/>
    <xf numFmtId="0" fontId="1" fillId="0" borderId="1" xfId="0" applyFont="1" applyBorder="1"/>
    <xf numFmtId="2" fontId="1" fillId="0" borderId="0" xfId="0" applyNumberFormat="1" applyFont="1"/>
    <xf numFmtId="4" fontId="5" fillId="0" borderId="0" xfId="0" applyNumberFormat="1" applyFont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9" fillId="0" borderId="0" xfId="0" applyFont="1"/>
    <xf numFmtId="0" fontId="1" fillId="0" borderId="0" xfId="0" applyFont="1" applyFill="1" applyBorder="1" applyAlignment="1">
      <alignment vertical="center" wrapText="1"/>
    </xf>
    <xf numFmtId="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/>
    <xf numFmtId="4" fontId="10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" fontId="5" fillId="6" borderId="0" xfId="0" applyNumberFormat="1" applyFont="1" applyFill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17" fillId="7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4" fontId="2" fillId="7" borderId="1" xfId="0" applyNumberFormat="1" applyFont="1" applyFill="1" applyBorder="1" applyAlignment="1">
      <alignment vertical="center"/>
    </xf>
    <xf numFmtId="4" fontId="17" fillId="7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7" fillId="6" borderId="0" xfId="0" applyFont="1" applyFill="1"/>
    <xf numFmtId="0" fontId="7" fillId="6" borderId="0" xfId="0" applyFont="1" applyFill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right" vertical="center"/>
    </xf>
    <xf numFmtId="3" fontId="19" fillId="6" borderId="0" xfId="0" applyNumberFormat="1" applyFont="1" applyFill="1" applyAlignment="1">
      <alignment horizontal="right"/>
    </xf>
    <xf numFmtId="4" fontId="18" fillId="6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2" fontId="3" fillId="6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4" fillId="6" borderId="0" xfId="0" applyNumberFormat="1" applyFont="1" applyFill="1" applyAlignment="1">
      <alignment horizontal="center" vertical="center"/>
    </xf>
    <xf numFmtId="0" fontId="1" fillId="0" borderId="2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1" fillId="0" borderId="4" xfId="1" applyFont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9;&#1050;%20&#1050;&#1088;&#1080;&#1089;&#1090;&#1072;&#1083;&#1083;\&#1054;&#1090;&#1095;&#1077;&#1090;&#1099;%20&#1087;&#1086;%20&#1076;&#1086;&#1084;&#1072;&#1084;\&#1054;&#1090;&#1095;&#1077;&#1090;%20&#1057;&#1054;&#1044;&#1045;&#1056;&#1046;&#1040;&#1053;&#1048;&#1045;%20&#1056;&#1045;&#1052;&#1054;&#1053;&#1058;%20&#1046;&#1048;&#1051;&#1068;&#1071;\&#1050;&#1086;&#1084;&#1072;&#1088;&#1086;&#1074;&#1072;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ов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36" zoomScaleNormal="100" workbookViewId="0">
      <selection activeCell="H22" sqref="H22"/>
    </sheetView>
  </sheetViews>
  <sheetFormatPr defaultRowHeight="15" x14ac:dyDescent="0.25"/>
  <cols>
    <col min="1" max="1" width="5.42578125" customWidth="1"/>
    <col min="2" max="2" width="27.28515625" customWidth="1"/>
    <col min="3" max="3" width="48.28515625" style="31" customWidth="1"/>
    <col min="4" max="4" width="14.7109375" style="31" customWidth="1"/>
    <col min="5" max="5" width="7.5703125" customWidth="1"/>
    <col min="6" max="6" width="9.42578125" customWidth="1"/>
    <col min="7" max="7" width="8.85546875" customWidth="1"/>
    <col min="8" max="8" width="11.28515625" customWidth="1"/>
    <col min="9" max="9" width="11.140625" customWidth="1"/>
    <col min="10" max="10" width="9.140625" hidden="1" customWidth="1"/>
    <col min="11" max="12" width="10.5703125" customWidth="1"/>
  </cols>
  <sheetData>
    <row r="1" spans="1:9" ht="15" customHeight="1" x14ac:dyDescent="0.25">
      <c r="A1" s="2"/>
      <c r="B1" s="2"/>
      <c r="C1" s="193" t="s">
        <v>79</v>
      </c>
      <c r="D1" s="194"/>
      <c r="E1" s="13"/>
      <c r="F1" s="2"/>
      <c r="G1" s="2"/>
      <c r="H1" s="2"/>
      <c r="I1" s="2"/>
    </row>
    <row r="2" spans="1:9" ht="15.75" customHeight="1" x14ac:dyDescent="0.25">
      <c r="A2" s="193" t="s">
        <v>78</v>
      </c>
      <c r="B2" s="193"/>
      <c r="C2" s="193"/>
      <c r="D2" s="193"/>
      <c r="E2" s="193"/>
      <c r="F2" s="193"/>
      <c r="G2" s="193"/>
      <c r="H2" s="193"/>
      <c r="I2" s="193"/>
    </row>
    <row r="3" spans="1:9" x14ac:dyDescent="0.25">
      <c r="A3" s="2"/>
      <c r="B3" s="2"/>
      <c r="C3" s="20"/>
      <c r="D3" s="20"/>
      <c r="E3" s="2"/>
      <c r="F3" s="2"/>
      <c r="G3" s="2"/>
      <c r="H3" s="2"/>
      <c r="I3" s="2"/>
    </row>
    <row r="4" spans="1:9" x14ac:dyDescent="0.25">
      <c r="A4" s="188" t="s">
        <v>75</v>
      </c>
      <c r="B4" s="195"/>
      <c r="C4" s="21" t="s">
        <v>118</v>
      </c>
      <c r="D4" s="20"/>
      <c r="E4" s="2"/>
      <c r="F4" s="196" t="s">
        <v>13</v>
      </c>
      <c r="G4" s="197"/>
      <c r="H4" s="18">
        <v>7819.6</v>
      </c>
      <c r="I4" s="12"/>
    </row>
    <row r="5" spans="1:9" ht="15.75" x14ac:dyDescent="0.25">
      <c r="A5" s="188" t="s">
        <v>76</v>
      </c>
      <c r="B5" s="188"/>
      <c r="C5" s="21" t="s">
        <v>114</v>
      </c>
      <c r="D5" s="71" t="s">
        <v>115</v>
      </c>
      <c r="E5" s="2"/>
      <c r="F5" s="196" t="s">
        <v>14</v>
      </c>
      <c r="G5" s="197"/>
      <c r="H5" s="18">
        <v>15.03</v>
      </c>
      <c r="I5" s="12"/>
    </row>
    <row r="6" spans="1:9" x14ac:dyDescent="0.25">
      <c r="A6" s="188" t="s">
        <v>77</v>
      </c>
      <c r="B6" s="188"/>
      <c r="C6" s="22">
        <v>6</v>
      </c>
      <c r="D6" s="20"/>
      <c r="E6" s="2"/>
      <c r="F6" s="2"/>
      <c r="G6" s="2"/>
      <c r="H6" s="2"/>
      <c r="I6" s="2"/>
    </row>
    <row r="7" spans="1:9" x14ac:dyDescent="0.25">
      <c r="A7" s="2"/>
      <c r="B7" s="2"/>
      <c r="C7" s="20"/>
      <c r="D7" s="20"/>
      <c r="E7" s="2"/>
      <c r="F7" s="2"/>
      <c r="G7" s="2"/>
      <c r="H7" s="2"/>
      <c r="I7" s="2"/>
    </row>
    <row r="8" spans="1:9" x14ac:dyDescent="0.25">
      <c r="A8" s="14" t="s">
        <v>119</v>
      </c>
      <c r="B8" s="2"/>
      <c r="C8" s="20"/>
      <c r="D8" s="81">
        <v>0</v>
      </c>
      <c r="E8" s="15" t="s">
        <v>80</v>
      </c>
      <c r="F8" s="2"/>
      <c r="G8" s="2"/>
      <c r="H8" s="2"/>
      <c r="I8" s="2"/>
    </row>
    <row r="9" spans="1:9" x14ac:dyDescent="0.25">
      <c r="A9" s="14" t="s">
        <v>0</v>
      </c>
      <c r="B9" s="2"/>
      <c r="C9" s="20"/>
      <c r="D9" s="113">
        <v>706551.7</v>
      </c>
      <c r="E9" s="15" t="s">
        <v>80</v>
      </c>
      <c r="F9" s="2"/>
      <c r="G9" s="2"/>
      <c r="H9" s="2"/>
      <c r="I9" s="2"/>
    </row>
    <row r="10" spans="1:9" x14ac:dyDescent="0.25">
      <c r="A10" s="14" t="s">
        <v>1</v>
      </c>
      <c r="B10" s="2"/>
      <c r="C10" s="20"/>
      <c r="D10" s="113">
        <v>580756.11</v>
      </c>
      <c r="E10" s="15" t="s">
        <v>80</v>
      </c>
      <c r="F10" s="2"/>
      <c r="G10" s="2"/>
      <c r="H10" s="2"/>
      <c r="I10" s="2"/>
    </row>
    <row r="11" spans="1:9" x14ac:dyDescent="0.25">
      <c r="A11" s="14" t="s">
        <v>105</v>
      </c>
      <c r="B11" s="2"/>
      <c r="C11" s="20"/>
      <c r="D11" s="81">
        <f>I19</f>
        <v>167495.83199999999</v>
      </c>
      <c r="E11" s="15" t="s">
        <v>80</v>
      </c>
      <c r="F11" s="2"/>
      <c r="G11" s="2"/>
      <c r="H11" s="2"/>
      <c r="I11" s="2"/>
    </row>
    <row r="12" spans="1:9" x14ac:dyDescent="0.25">
      <c r="A12" s="14" t="s">
        <v>2</v>
      </c>
      <c r="B12" s="2"/>
      <c r="C12" s="20"/>
      <c r="D12" s="81">
        <f>I20</f>
        <v>508729.63551010709</v>
      </c>
      <c r="E12" s="15" t="s">
        <v>80</v>
      </c>
    </row>
    <row r="13" spans="1:9" x14ac:dyDescent="0.25">
      <c r="A13" s="14" t="s">
        <v>3</v>
      </c>
      <c r="B13" s="2"/>
      <c r="C13" s="20"/>
      <c r="D13" s="81">
        <f>I39</f>
        <v>399785.87</v>
      </c>
      <c r="E13" s="15" t="s">
        <v>80</v>
      </c>
      <c r="F13" s="2" t="s">
        <v>111</v>
      </c>
      <c r="G13" s="2"/>
      <c r="H13" s="2"/>
      <c r="I13" s="79">
        <v>17840</v>
      </c>
    </row>
    <row r="14" spans="1:9" x14ac:dyDescent="0.25">
      <c r="A14" s="14" t="s">
        <v>4</v>
      </c>
      <c r="B14" s="2"/>
      <c r="C14" s="20"/>
      <c r="D14" s="81">
        <f>D9-D11-D12-D13</f>
        <v>-369459.63751010707</v>
      </c>
      <c r="E14" s="15" t="s">
        <v>80</v>
      </c>
      <c r="F14" s="2" t="s">
        <v>112</v>
      </c>
      <c r="G14" s="2"/>
      <c r="H14" s="2"/>
      <c r="I14" s="79">
        <v>13080</v>
      </c>
    </row>
    <row r="15" spans="1:9" x14ac:dyDescent="0.25">
      <c r="A15" s="14" t="s">
        <v>120</v>
      </c>
      <c r="B15" s="2"/>
      <c r="C15" s="20"/>
      <c r="D15" s="81">
        <f>D8+D9-D10</f>
        <v>125795.58999999997</v>
      </c>
      <c r="E15" s="15" t="s">
        <v>80</v>
      </c>
      <c r="F15" s="80" t="s">
        <v>113</v>
      </c>
      <c r="G15" s="2"/>
      <c r="H15" s="2"/>
      <c r="I15" s="79">
        <f>I13-I14</f>
        <v>4760</v>
      </c>
    </row>
    <row r="16" spans="1:9" x14ac:dyDescent="0.25">
      <c r="A16" s="14" t="s">
        <v>121</v>
      </c>
      <c r="B16" s="2"/>
      <c r="C16" s="20"/>
      <c r="D16" s="81">
        <f>D14-D15</f>
        <v>-495255.22751010704</v>
      </c>
      <c r="E16" s="15" t="s">
        <v>80</v>
      </c>
      <c r="F16" s="2"/>
      <c r="G16" s="2"/>
      <c r="H16" s="2"/>
      <c r="I16" s="2"/>
    </row>
    <row r="17" spans="1:12" ht="24" customHeight="1" x14ac:dyDescent="0.25">
      <c r="A17" s="2"/>
      <c r="B17" s="2"/>
      <c r="C17" s="20"/>
      <c r="D17" s="20"/>
      <c r="E17" s="2"/>
      <c r="F17" s="2"/>
      <c r="G17" s="2"/>
      <c r="H17" s="6" t="s">
        <v>231</v>
      </c>
      <c r="I17" s="6" t="s">
        <v>232</v>
      </c>
      <c r="K17" s="6" t="s">
        <v>233</v>
      </c>
      <c r="L17" s="6" t="s">
        <v>212</v>
      </c>
    </row>
    <row r="18" spans="1:12" ht="21" x14ac:dyDescent="0.25">
      <c r="A18" s="114" t="s">
        <v>5</v>
      </c>
      <c r="B18" s="114" t="s">
        <v>6</v>
      </c>
      <c r="C18" s="115" t="s">
        <v>7</v>
      </c>
      <c r="D18" s="115" t="s">
        <v>8</v>
      </c>
      <c r="E18" s="114" t="s">
        <v>9</v>
      </c>
      <c r="F18" s="114" t="s">
        <v>10</v>
      </c>
      <c r="G18" s="114" t="s">
        <v>11</v>
      </c>
      <c r="H18" s="114" t="s">
        <v>12</v>
      </c>
      <c r="I18" s="114" t="s">
        <v>12</v>
      </c>
      <c r="J18" s="114" t="s">
        <v>12</v>
      </c>
      <c r="K18" s="114" t="s">
        <v>12</v>
      </c>
      <c r="L18" s="114" t="s">
        <v>11</v>
      </c>
    </row>
    <row r="19" spans="1:12" ht="120" customHeight="1" x14ac:dyDescent="0.25">
      <c r="A19" s="116">
        <v>1</v>
      </c>
      <c r="B19" s="117" t="s">
        <v>15</v>
      </c>
      <c r="C19" s="118" t="s">
        <v>16</v>
      </c>
      <c r="D19" s="119" t="s">
        <v>17</v>
      </c>
      <c r="E19" s="120" t="s">
        <v>18</v>
      </c>
      <c r="F19" s="121">
        <f>H4</f>
        <v>7819.6</v>
      </c>
      <c r="G19" s="121">
        <v>3.57</v>
      </c>
      <c r="H19" s="122">
        <f>F19*G19*6</f>
        <v>167495.83199999999</v>
      </c>
      <c r="I19" s="122">
        <f>L19*F19*6</f>
        <v>167495.83199999999</v>
      </c>
      <c r="J19" s="122"/>
      <c r="K19" s="122">
        <f>H19-I19</f>
        <v>0</v>
      </c>
      <c r="L19" s="122">
        <v>3.57</v>
      </c>
    </row>
    <row r="20" spans="1:12" ht="22.5" customHeight="1" x14ac:dyDescent="0.25">
      <c r="A20" s="123">
        <v>2</v>
      </c>
      <c r="B20" s="124" t="s">
        <v>19</v>
      </c>
      <c r="C20" s="125"/>
      <c r="D20" s="125"/>
      <c r="E20" s="125"/>
      <c r="F20" s="126"/>
      <c r="G20" s="126"/>
      <c r="H20" s="127">
        <f>H21+H28+H32+H38</f>
        <v>443840.49600000004</v>
      </c>
      <c r="I20" s="127">
        <f>I21+I28+I32+I38</f>
        <v>508729.63551010709</v>
      </c>
      <c r="J20" s="127"/>
      <c r="K20" s="127">
        <f t="shared" ref="K20:K40" si="0">H20-I20</f>
        <v>-64889.139510107052</v>
      </c>
      <c r="L20" s="127"/>
    </row>
    <row r="21" spans="1:12" ht="21" customHeight="1" x14ac:dyDescent="0.25">
      <c r="A21" s="128" t="s">
        <v>20</v>
      </c>
      <c r="B21" s="129" t="s">
        <v>21</v>
      </c>
      <c r="C21" s="130"/>
      <c r="D21" s="130"/>
      <c r="E21" s="130"/>
      <c r="F21" s="131"/>
      <c r="G21" s="131"/>
      <c r="H21" s="132">
        <f>SUM(H22:H27)</f>
        <v>118232.35200000001</v>
      </c>
      <c r="I21" s="132">
        <f>SUM(I22:I27)</f>
        <v>150152.12491795485</v>
      </c>
      <c r="J21" s="132"/>
      <c r="K21" s="132">
        <f t="shared" si="0"/>
        <v>-31919.772917954833</v>
      </c>
      <c r="L21" s="132"/>
    </row>
    <row r="22" spans="1:12" ht="52.5" customHeight="1" x14ac:dyDescent="0.25">
      <c r="A22" s="133" t="s">
        <v>22</v>
      </c>
      <c r="B22" s="134" t="s">
        <v>23</v>
      </c>
      <c r="C22" s="135" t="s">
        <v>81</v>
      </c>
      <c r="D22" s="136" t="s">
        <v>24</v>
      </c>
      <c r="E22" s="137" t="s">
        <v>18</v>
      </c>
      <c r="F22" s="138">
        <f>H4</f>
        <v>7819.6</v>
      </c>
      <c r="G22" s="138">
        <v>1.2</v>
      </c>
      <c r="H22" s="139">
        <f t="shared" ref="H22:H39" si="1">F22*G22*6</f>
        <v>56301.120000000003</v>
      </c>
      <c r="I22" s="139">
        <f t="shared" ref="I22:I38" si="2">L22*F22*6</f>
        <v>82105.8</v>
      </c>
      <c r="J22" s="139"/>
      <c r="K22" s="139">
        <f t="shared" si="0"/>
        <v>-25804.68</v>
      </c>
      <c r="L22" s="139">
        <v>1.75</v>
      </c>
    </row>
    <row r="23" spans="1:12" ht="24" x14ac:dyDescent="0.25">
      <c r="A23" s="133" t="s">
        <v>27</v>
      </c>
      <c r="B23" s="134" t="s">
        <v>28</v>
      </c>
      <c r="C23" s="140" t="s">
        <v>29</v>
      </c>
      <c r="D23" s="141" t="s">
        <v>38</v>
      </c>
      <c r="E23" s="137" t="s">
        <v>18</v>
      </c>
      <c r="F23" s="138">
        <f>H4</f>
        <v>7819.6</v>
      </c>
      <c r="G23" s="138">
        <v>0.1</v>
      </c>
      <c r="H23" s="139">
        <f t="shared" si="1"/>
        <v>4691.76</v>
      </c>
      <c r="I23" s="139">
        <f t="shared" si="2"/>
        <v>1892.5089179548161</v>
      </c>
      <c r="J23" s="139"/>
      <c r="K23" s="139">
        <f t="shared" si="0"/>
        <v>2799.2510820451844</v>
      </c>
      <c r="L23" s="139">
        <v>4.0336865439724451E-2</v>
      </c>
    </row>
    <row r="24" spans="1:12" x14ac:dyDescent="0.25">
      <c r="A24" s="133" t="s">
        <v>30</v>
      </c>
      <c r="B24" s="134" t="s">
        <v>31</v>
      </c>
      <c r="C24" s="140" t="s">
        <v>31</v>
      </c>
      <c r="D24" s="141" t="s">
        <v>32</v>
      </c>
      <c r="E24" s="137" t="s">
        <v>18</v>
      </c>
      <c r="F24" s="138">
        <f>H4</f>
        <v>7819.6</v>
      </c>
      <c r="G24" s="138">
        <v>1.07</v>
      </c>
      <c r="H24" s="139">
        <f t="shared" si="1"/>
        <v>50201.832000000009</v>
      </c>
      <c r="I24" s="139">
        <f t="shared" si="2"/>
        <v>53016.887999999992</v>
      </c>
      <c r="J24" s="139"/>
      <c r="K24" s="139">
        <f t="shared" si="0"/>
        <v>-2815.0559999999823</v>
      </c>
      <c r="L24" s="139">
        <v>1.1299999999999999</v>
      </c>
    </row>
    <row r="25" spans="1:12" ht="48" x14ac:dyDescent="0.25">
      <c r="A25" s="133" t="s">
        <v>33</v>
      </c>
      <c r="B25" s="134" t="s">
        <v>116</v>
      </c>
      <c r="C25" s="140" t="s">
        <v>117</v>
      </c>
      <c r="D25" s="141" t="s">
        <v>34</v>
      </c>
      <c r="E25" s="137" t="s">
        <v>18</v>
      </c>
      <c r="F25" s="138">
        <f>H4</f>
        <v>7819.6</v>
      </c>
      <c r="G25" s="138">
        <v>0.1</v>
      </c>
      <c r="H25" s="139">
        <f t="shared" si="1"/>
        <v>4691.76</v>
      </c>
      <c r="I25" s="139">
        <f t="shared" si="2"/>
        <v>10791.048000000003</v>
      </c>
      <c r="J25" s="139"/>
      <c r="K25" s="139">
        <f t="shared" si="0"/>
        <v>-6099.2880000000023</v>
      </c>
      <c r="L25" s="139">
        <v>0.23</v>
      </c>
    </row>
    <row r="26" spans="1:12" ht="24" x14ac:dyDescent="0.25">
      <c r="A26" s="133" t="s">
        <v>35</v>
      </c>
      <c r="B26" s="134" t="s">
        <v>36</v>
      </c>
      <c r="C26" s="140" t="s">
        <v>37</v>
      </c>
      <c r="D26" s="141" t="s">
        <v>38</v>
      </c>
      <c r="E26" s="137" t="s">
        <v>18</v>
      </c>
      <c r="F26" s="138">
        <f>H4</f>
        <v>7819.6</v>
      </c>
      <c r="G26" s="138">
        <v>0.05</v>
      </c>
      <c r="H26" s="139">
        <f t="shared" si="1"/>
        <v>2345.88</v>
      </c>
      <c r="I26" s="139">
        <f t="shared" si="2"/>
        <v>2345.8799999999997</v>
      </c>
      <c r="J26" s="139"/>
      <c r="K26" s="139">
        <f t="shared" si="0"/>
        <v>0</v>
      </c>
      <c r="L26" s="139">
        <v>4.9999999999999996E-2</v>
      </c>
    </row>
    <row r="27" spans="1:12" x14ac:dyDescent="0.25">
      <c r="A27" s="133" t="s">
        <v>39</v>
      </c>
      <c r="B27" s="134" t="s">
        <v>40</v>
      </c>
      <c r="C27" s="135" t="s">
        <v>41</v>
      </c>
      <c r="D27" s="141" t="s">
        <v>32</v>
      </c>
      <c r="E27" s="137" t="s">
        <v>18</v>
      </c>
      <c r="F27" s="138">
        <f>H4</f>
        <v>7819.6</v>
      </c>
      <c r="G27" s="138">
        <v>0</v>
      </c>
      <c r="H27" s="139">
        <f t="shared" si="1"/>
        <v>0</v>
      </c>
      <c r="I27" s="139">
        <f t="shared" si="2"/>
        <v>0</v>
      </c>
      <c r="J27" s="139"/>
      <c r="K27" s="139">
        <f t="shared" si="0"/>
        <v>0</v>
      </c>
      <c r="L27" s="139">
        <v>0</v>
      </c>
    </row>
    <row r="28" spans="1:12" ht="19.5" customHeight="1" x14ac:dyDescent="0.25">
      <c r="A28" s="128" t="s">
        <v>42</v>
      </c>
      <c r="B28" s="142" t="s">
        <v>43</v>
      </c>
      <c r="C28" s="143"/>
      <c r="D28" s="143"/>
      <c r="E28" s="143"/>
      <c r="F28" s="144"/>
      <c r="G28" s="144"/>
      <c r="H28" s="145">
        <f>SUM(H29:H31)</f>
        <v>64277.112000000001</v>
      </c>
      <c r="I28" s="145">
        <f>SUM(I29:I31)</f>
        <v>65684.639999999999</v>
      </c>
      <c r="J28" s="145"/>
      <c r="K28" s="145">
        <f t="shared" si="0"/>
        <v>-1407.5279999999984</v>
      </c>
      <c r="L28" s="145"/>
    </row>
    <row r="29" spans="1:12" ht="96.75" customHeight="1" x14ac:dyDescent="0.25">
      <c r="A29" s="133" t="s">
        <v>44</v>
      </c>
      <c r="B29" s="134" t="s">
        <v>45</v>
      </c>
      <c r="C29" s="135" t="s">
        <v>83</v>
      </c>
      <c r="D29" s="136" t="s">
        <v>82</v>
      </c>
      <c r="E29" s="137" t="s">
        <v>18</v>
      </c>
      <c r="F29" s="138">
        <f>H4</f>
        <v>7819.6</v>
      </c>
      <c r="G29" s="138">
        <v>1.21</v>
      </c>
      <c r="H29" s="139">
        <f t="shared" si="1"/>
        <v>56770.296000000002</v>
      </c>
      <c r="I29" s="139">
        <f t="shared" si="2"/>
        <v>62869.584000000003</v>
      </c>
      <c r="J29" s="139"/>
      <c r="K29" s="139">
        <f t="shared" si="0"/>
        <v>-6099.2880000000005</v>
      </c>
      <c r="L29" s="139">
        <v>1.34</v>
      </c>
    </row>
    <row r="30" spans="1:12" ht="24" x14ac:dyDescent="0.25">
      <c r="A30" s="133" t="s">
        <v>46</v>
      </c>
      <c r="B30" s="134" t="s">
        <v>47</v>
      </c>
      <c r="C30" s="135" t="s">
        <v>48</v>
      </c>
      <c r="D30" s="141" t="s">
        <v>32</v>
      </c>
      <c r="E30" s="137" t="s">
        <v>18</v>
      </c>
      <c r="F30" s="138">
        <f>H4</f>
        <v>7819.6</v>
      </c>
      <c r="G30" s="138">
        <v>0.06</v>
      </c>
      <c r="H30" s="139">
        <f t="shared" si="1"/>
        <v>2815.056</v>
      </c>
      <c r="I30" s="139">
        <f t="shared" si="2"/>
        <v>2815.0560000000005</v>
      </c>
      <c r="J30" s="139"/>
      <c r="K30" s="139">
        <f t="shared" si="0"/>
        <v>0</v>
      </c>
      <c r="L30" s="139">
        <v>6.0000000000000005E-2</v>
      </c>
    </row>
    <row r="31" spans="1:12" ht="36" x14ac:dyDescent="0.25">
      <c r="A31" s="133" t="s">
        <v>49</v>
      </c>
      <c r="B31" s="146" t="s">
        <v>50</v>
      </c>
      <c r="C31" s="135" t="s">
        <v>51</v>
      </c>
      <c r="D31" s="141" t="s">
        <v>52</v>
      </c>
      <c r="E31" s="137" t="s">
        <v>18</v>
      </c>
      <c r="F31" s="138">
        <f>H4</f>
        <v>7819.6</v>
      </c>
      <c r="G31" s="138">
        <v>0.1</v>
      </c>
      <c r="H31" s="139">
        <f t="shared" si="1"/>
        <v>4691.76</v>
      </c>
      <c r="I31" s="139">
        <f t="shared" si="2"/>
        <v>0</v>
      </c>
      <c r="J31" s="139"/>
      <c r="K31" s="139">
        <f t="shared" si="0"/>
        <v>4691.76</v>
      </c>
      <c r="L31" s="139">
        <v>0</v>
      </c>
    </row>
    <row r="32" spans="1:12" ht="20.25" customHeight="1" x14ac:dyDescent="0.25">
      <c r="A32" s="128" t="s">
        <v>53</v>
      </c>
      <c r="B32" s="142" t="s">
        <v>54</v>
      </c>
      <c r="C32" s="143"/>
      <c r="D32" s="143"/>
      <c r="E32" s="143"/>
      <c r="F32" s="144"/>
      <c r="G32" s="144"/>
      <c r="H32" s="145">
        <f>SUM(H33:H37)</f>
        <v>210660.024</v>
      </c>
      <c r="I32" s="145">
        <f>SUM(I33:I37)</f>
        <v>242221.86588347208</v>
      </c>
      <c r="J32" s="145"/>
      <c r="K32" s="145">
        <f t="shared" si="0"/>
        <v>-31561.84188347208</v>
      </c>
      <c r="L32" s="145"/>
    </row>
    <row r="33" spans="1:12" ht="54.75" customHeight="1" x14ac:dyDescent="0.25">
      <c r="A33" s="133" t="s">
        <v>55</v>
      </c>
      <c r="B33" s="134" t="s">
        <v>56</v>
      </c>
      <c r="C33" s="135" t="s">
        <v>57</v>
      </c>
      <c r="D33" s="141" t="s">
        <v>32</v>
      </c>
      <c r="E33" s="137" t="s">
        <v>18</v>
      </c>
      <c r="F33" s="138">
        <f>H4</f>
        <v>7819.6</v>
      </c>
      <c r="G33" s="138">
        <v>0.5</v>
      </c>
      <c r="H33" s="139">
        <f t="shared" si="1"/>
        <v>23458.800000000003</v>
      </c>
      <c r="I33" s="139">
        <f t="shared" si="2"/>
        <v>69565.097883472074</v>
      </c>
      <c r="J33" s="139"/>
      <c r="K33" s="139">
        <f t="shared" si="0"/>
        <v>-46106.297883472071</v>
      </c>
      <c r="L33" s="139">
        <v>1.482707936541342</v>
      </c>
    </row>
    <row r="34" spans="1:12" ht="24" x14ac:dyDescent="0.25">
      <c r="A34" s="133" t="s">
        <v>58</v>
      </c>
      <c r="B34" s="4" t="s">
        <v>97</v>
      </c>
      <c r="C34" s="27" t="s">
        <v>96</v>
      </c>
      <c r="D34" s="141" t="s">
        <v>32</v>
      </c>
      <c r="E34" s="137" t="s">
        <v>18</v>
      </c>
      <c r="F34" s="138">
        <f>H4</f>
        <v>7819.6</v>
      </c>
      <c r="G34" s="138">
        <v>0</v>
      </c>
      <c r="H34" s="139">
        <f t="shared" si="1"/>
        <v>0</v>
      </c>
      <c r="I34" s="139">
        <f t="shared" si="2"/>
        <v>0</v>
      </c>
      <c r="J34" s="139">
        <v>0.49</v>
      </c>
      <c r="K34" s="139">
        <f t="shared" si="0"/>
        <v>0</v>
      </c>
      <c r="L34" s="139">
        <v>0</v>
      </c>
    </row>
    <row r="35" spans="1:12" ht="41.25" customHeight="1" x14ac:dyDescent="0.25">
      <c r="A35" s="133" t="s">
        <v>59</v>
      </c>
      <c r="B35" s="134" t="s">
        <v>60</v>
      </c>
      <c r="C35" s="135" t="s">
        <v>61</v>
      </c>
      <c r="D35" s="141" t="s">
        <v>62</v>
      </c>
      <c r="E35" s="137" t="s">
        <v>18</v>
      </c>
      <c r="F35" s="138">
        <f>H4</f>
        <v>7819.6</v>
      </c>
      <c r="G35" s="138">
        <v>0.7</v>
      </c>
      <c r="H35" s="139">
        <f t="shared" si="1"/>
        <v>32842.32</v>
      </c>
      <c r="I35" s="139">
        <f t="shared" si="2"/>
        <v>31903.968000000001</v>
      </c>
      <c r="J35" s="139"/>
      <c r="K35" s="139">
        <f t="shared" si="0"/>
        <v>938.35199999999895</v>
      </c>
      <c r="L35" s="139">
        <v>0.68</v>
      </c>
    </row>
    <row r="36" spans="1:12" ht="42.75" customHeight="1" x14ac:dyDescent="0.25">
      <c r="A36" s="133" t="s">
        <v>63</v>
      </c>
      <c r="B36" s="134" t="s">
        <v>66</v>
      </c>
      <c r="C36" s="135" t="s">
        <v>85</v>
      </c>
      <c r="D36" s="136" t="s">
        <v>84</v>
      </c>
      <c r="E36" s="137" t="s">
        <v>18</v>
      </c>
      <c r="F36" s="138">
        <f>H4</f>
        <v>7819.6</v>
      </c>
      <c r="G36" s="138">
        <v>2.85</v>
      </c>
      <c r="H36" s="139">
        <f t="shared" si="1"/>
        <v>133715.16</v>
      </c>
      <c r="I36" s="139">
        <f t="shared" si="2"/>
        <v>121985.76000000001</v>
      </c>
      <c r="J36" s="139"/>
      <c r="K36" s="139">
        <f t="shared" si="0"/>
        <v>11729.399999999994</v>
      </c>
      <c r="L36" s="139">
        <v>2.6</v>
      </c>
    </row>
    <row r="37" spans="1:12" ht="45" customHeight="1" x14ac:dyDescent="0.25">
      <c r="A37" s="133" t="s">
        <v>64</v>
      </c>
      <c r="B37" s="134" t="s">
        <v>67</v>
      </c>
      <c r="C37" s="135" t="s">
        <v>68</v>
      </c>
      <c r="D37" s="141" t="s">
        <v>69</v>
      </c>
      <c r="E37" s="137" t="s">
        <v>18</v>
      </c>
      <c r="F37" s="138">
        <f>H4</f>
        <v>7819.6</v>
      </c>
      <c r="G37" s="138">
        <v>0.44</v>
      </c>
      <c r="H37" s="139">
        <f t="shared" si="1"/>
        <v>20643.744000000002</v>
      </c>
      <c r="I37" s="139">
        <f t="shared" si="2"/>
        <v>18767.04</v>
      </c>
      <c r="J37" s="139"/>
      <c r="K37" s="139">
        <f t="shared" si="0"/>
        <v>1876.7040000000015</v>
      </c>
      <c r="L37" s="139">
        <v>0.4</v>
      </c>
    </row>
    <row r="38" spans="1:12" ht="36" x14ac:dyDescent="0.25">
      <c r="A38" s="128" t="s">
        <v>65</v>
      </c>
      <c r="B38" s="147" t="s">
        <v>70</v>
      </c>
      <c r="C38" s="148" t="s">
        <v>71</v>
      </c>
      <c r="D38" s="149" t="s">
        <v>72</v>
      </c>
      <c r="E38" s="150" t="s">
        <v>18</v>
      </c>
      <c r="F38" s="151">
        <f>H4</f>
        <v>7819.6</v>
      </c>
      <c r="G38" s="151">
        <v>1.08</v>
      </c>
      <c r="H38" s="152">
        <f t="shared" si="1"/>
        <v>50671.008000000009</v>
      </c>
      <c r="I38" s="152">
        <f t="shared" si="2"/>
        <v>50671.004708680142</v>
      </c>
      <c r="J38" s="152"/>
      <c r="K38" s="152">
        <f t="shared" si="0"/>
        <v>3.2913198665482923E-3</v>
      </c>
      <c r="L38" s="152">
        <v>1.0799999298489296</v>
      </c>
    </row>
    <row r="39" spans="1:12" ht="25.5" customHeight="1" x14ac:dyDescent="0.25">
      <c r="A39" s="123">
        <v>3</v>
      </c>
      <c r="B39" s="153" t="s">
        <v>73</v>
      </c>
      <c r="C39" s="118"/>
      <c r="D39" s="119" t="s">
        <v>74</v>
      </c>
      <c r="E39" s="120" t="s">
        <v>18</v>
      </c>
      <c r="F39" s="121">
        <f>H4</f>
        <v>7819.6</v>
      </c>
      <c r="G39" s="121">
        <v>2</v>
      </c>
      <c r="H39" s="122">
        <f t="shared" si="1"/>
        <v>93835.200000000012</v>
      </c>
      <c r="I39" s="122">
        <v>399785.87</v>
      </c>
      <c r="J39" s="122">
        <f t="shared" ref="J39" si="3">I39*H39*12</f>
        <v>450167844823.48804</v>
      </c>
      <c r="K39" s="122">
        <f t="shared" si="0"/>
        <v>-305950.67</v>
      </c>
      <c r="L39" s="122">
        <v>8.52</v>
      </c>
    </row>
    <row r="40" spans="1:12" ht="25.5" customHeight="1" x14ac:dyDescent="0.25">
      <c r="A40" s="112"/>
      <c r="B40" s="154" t="s">
        <v>106</v>
      </c>
      <c r="C40" s="155" t="s">
        <v>101</v>
      </c>
      <c r="D40" s="154" t="s">
        <v>107</v>
      </c>
      <c r="E40" s="156"/>
      <c r="F40" s="157" t="s">
        <v>234</v>
      </c>
      <c r="G40" s="157">
        <f>SUM(G19:G39)</f>
        <v>15.029999999999998</v>
      </c>
      <c r="H40" s="158">
        <f>H39+H38+H32+H28+H21+H19</f>
        <v>705171.52799999993</v>
      </c>
      <c r="I40" s="158">
        <f>I39+I38+I32+I28+I21+I19</f>
        <v>1076011.3375101071</v>
      </c>
      <c r="J40" s="159"/>
      <c r="K40" s="158">
        <f t="shared" si="0"/>
        <v>-370839.80951010715</v>
      </c>
      <c r="L40" s="160">
        <f>SUM(L19:L39)</f>
        <v>22.933044731829995</v>
      </c>
    </row>
    <row r="41" spans="1:12" ht="25.5" customHeight="1" x14ac:dyDescent="0.25">
      <c r="A41" s="63"/>
      <c r="B41" s="50"/>
      <c r="C41" s="51"/>
      <c r="D41" s="50"/>
      <c r="E41" s="64"/>
      <c r="F41" s="65"/>
      <c r="G41" s="66"/>
      <c r="H41" s="67"/>
      <c r="I41" s="67"/>
    </row>
    <row r="42" spans="1:12" ht="25.5" customHeight="1" x14ac:dyDescent="0.25">
      <c r="A42" s="63"/>
      <c r="B42" s="50"/>
      <c r="C42" s="51"/>
      <c r="D42" s="50"/>
      <c r="E42" s="64"/>
      <c r="F42" s="65"/>
      <c r="G42" s="189" t="s">
        <v>108</v>
      </c>
      <c r="H42" s="189"/>
      <c r="I42" s="189"/>
      <c r="J42" s="189"/>
    </row>
    <row r="43" spans="1:12" ht="25.5" customHeight="1" x14ac:dyDescent="0.25">
      <c r="A43" s="63"/>
      <c r="B43" s="50"/>
      <c r="C43" s="51"/>
      <c r="D43" s="50"/>
      <c r="E43" s="64"/>
      <c r="F43" s="65"/>
      <c r="G43" s="66"/>
      <c r="H43" s="67"/>
      <c r="I43" s="67"/>
    </row>
    <row r="46" spans="1:12" ht="24" x14ac:dyDescent="0.25">
      <c r="A46" s="1" t="s">
        <v>5</v>
      </c>
      <c r="B46" s="1" t="s">
        <v>86</v>
      </c>
      <c r="C46" s="28" t="s">
        <v>87</v>
      </c>
      <c r="D46" s="28" t="s">
        <v>88</v>
      </c>
      <c r="E46" s="1"/>
      <c r="F46" s="1" t="s">
        <v>89</v>
      </c>
      <c r="H46" s="62"/>
      <c r="I46" s="62"/>
    </row>
    <row r="47" spans="1:12" ht="18.75" customHeight="1" x14ac:dyDescent="0.25">
      <c r="A47" s="1"/>
      <c r="B47" s="16" t="s">
        <v>90</v>
      </c>
      <c r="C47" s="28"/>
      <c r="D47" s="28"/>
      <c r="E47" s="3"/>
      <c r="F47" s="72">
        <v>82088.179999999993</v>
      </c>
      <c r="H47" s="62"/>
    </row>
    <row r="48" spans="1:12" ht="24.75" customHeight="1" x14ac:dyDescent="0.25">
      <c r="A48" s="1"/>
      <c r="B48" s="16" t="s">
        <v>28</v>
      </c>
      <c r="C48" s="28"/>
      <c r="D48" s="28"/>
      <c r="E48" s="3"/>
      <c r="F48" s="72">
        <v>2021.6</v>
      </c>
    </row>
    <row r="49" spans="1:6" ht="25.5" customHeight="1" x14ac:dyDescent="0.25">
      <c r="A49" s="1"/>
      <c r="B49" s="16" t="s">
        <v>91</v>
      </c>
      <c r="C49" s="28"/>
      <c r="D49" s="28"/>
      <c r="E49" s="3"/>
      <c r="F49" s="72">
        <v>58898.400000000001</v>
      </c>
    </row>
    <row r="50" spans="1:6" ht="24.75" customHeight="1" x14ac:dyDescent="0.25">
      <c r="A50" s="1"/>
      <c r="B50" s="16" t="s">
        <v>92</v>
      </c>
      <c r="C50" s="28"/>
      <c r="D50" s="28"/>
      <c r="E50" s="3"/>
      <c r="F50" s="72">
        <v>10592.91</v>
      </c>
    </row>
    <row r="51" spans="1:6" ht="34.5" customHeight="1" x14ac:dyDescent="0.25">
      <c r="A51" s="1"/>
      <c r="B51" s="16" t="s">
        <v>93</v>
      </c>
      <c r="C51" s="28"/>
      <c r="D51" s="28"/>
      <c r="E51" s="3"/>
      <c r="F51" s="72">
        <v>0</v>
      </c>
    </row>
    <row r="52" spans="1:6" ht="22.5" customHeight="1" x14ac:dyDescent="0.25">
      <c r="A52" s="1"/>
      <c r="B52" s="16" t="s">
        <v>94</v>
      </c>
      <c r="C52" s="28"/>
      <c r="D52" s="28"/>
      <c r="E52" s="3"/>
      <c r="F52" s="72">
        <f>I26</f>
        <v>2345.8799999999997</v>
      </c>
    </row>
    <row r="53" spans="1:6" ht="23.25" customHeight="1" x14ac:dyDescent="0.25">
      <c r="A53" s="1"/>
      <c r="B53" s="16" t="s">
        <v>45</v>
      </c>
      <c r="C53" s="28"/>
      <c r="D53" s="28"/>
      <c r="E53" s="3"/>
      <c r="F53" s="72">
        <v>62694.99</v>
      </c>
    </row>
    <row r="54" spans="1:6" ht="31.5" customHeight="1" x14ac:dyDescent="0.25">
      <c r="A54" s="1"/>
      <c r="B54" s="17" t="s">
        <v>50</v>
      </c>
      <c r="C54" s="28"/>
      <c r="D54" s="28"/>
      <c r="E54" s="3"/>
      <c r="F54" s="72">
        <v>0</v>
      </c>
    </row>
    <row r="55" spans="1:6" ht="19.5" customHeight="1" x14ac:dyDescent="0.25">
      <c r="A55" s="1"/>
      <c r="B55" s="5" t="s">
        <v>67</v>
      </c>
      <c r="C55" s="28"/>
      <c r="D55" s="28"/>
      <c r="E55" s="9"/>
      <c r="F55" s="72">
        <v>18000</v>
      </c>
    </row>
    <row r="56" spans="1:6" ht="23.25" customHeight="1" x14ac:dyDescent="0.25">
      <c r="A56" s="52"/>
      <c r="B56" s="4" t="s">
        <v>97</v>
      </c>
      <c r="C56" s="30"/>
      <c r="D56" s="30"/>
      <c r="E56" s="52"/>
      <c r="F56" s="72">
        <v>0</v>
      </c>
    </row>
    <row r="57" spans="1:6" ht="15" customHeight="1" x14ac:dyDescent="0.25">
      <c r="A57" s="52"/>
      <c r="B57" s="4" t="s">
        <v>66</v>
      </c>
      <c r="C57" s="30"/>
      <c r="D57" s="30"/>
      <c r="E57" s="52"/>
      <c r="F57" s="73">
        <v>121985.76</v>
      </c>
    </row>
    <row r="58" spans="1:6" ht="22.5" x14ac:dyDescent="0.25">
      <c r="A58" s="38"/>
      <c r="B58" s="53" t="s">
        <v>102</v>
      </c>
      <c r="C58" s="37"/>
      <c r="D58" s="37"/>
      <c r="E58" s="74"/>
      <c r="F58" s="75">
        <v>399785.87</v>
      </c>
    </row>
    <row r="59" spans="1:6" x14ac:dyDescent="0.25">
      <c r="A59" s="1"/>
      <c r="B59" s="16" t="s">
        <v>95</v>
      </c>
      <c r="C59" s="29"/>
      <c r="D59" s="29"/>
      <c r="E59" s="9"/>
      <c r="F59" s="72">
        <v>0</v>
      </c>
    </row>
    <row r="60" spans="1:6" x14ac:dyDescent="0.25">
      <c r="A60" s="1"/>
      <c r="B60" s="16" t="s">
        <v>100</v>
      </c>
      <c r="C60" s="29"/>
      <c r="D60" s="29"/>
      <c r="E60" s="9"/>
      <c r="F60" s="72">
        <v>0</v>
      </c>
    </row>
    <row r="61" spans="1:6" x14ac:dyDescent="0.25">
      <c r="A61" s="54"/>
      <c r="B61" s="17" t="s">
        <v>103</v>
      </c>
      <c r="C61" s="28"/>
      <c r="D61" s="28"/>
      <c r="E61" s="10"/>
      <c r="F61" s="72">
        <v>0</v>
      </c>
    </row>
    <row r="62" spans="1:6" x14ac:dyDescent="0.25">
      <c r="A62" s="54"/>
      <c r="B62" s="17" t="s">
        <v>104</v>
      </c>
      <c r="C62" s="28"/>
      <c r="D62" s="28"/>
      <c r="E62" s="10"/>
      <c r="F62" s="72">
        <v>0</v>
      </c>
    </row>
    <row r="63" spans="1:6" ht="22.5" x14ac:dyDescent="0.25">
      <c r="A63" s="1"/>
      <c r="B63" s="16" t="s">
        <v>98</v>
      </c>
      <c r="C63" s="29"/>
      <c r="D63" s="29"/>
      <c r="E63" s="9"/>
      <c r="F63" s="72">
        <v>0</v>
      </c>
    </row>
    <row r="64" spans="1:6" x14ac:dyDescent="0.25">
      <c r="A64" s="52"/>
      <c r="B64" s="19" t="s">
        <v>99</v>
      </c>
      <c r="C64" s="30"/>
      <c r="D64" s="30"/>
      <c r="E64" s="52"/>
      <c r="F64" s="76">
        <v>0</v>
      </c>
    </row>
    <row r="65" spans="1:8" ht="23.25" x14ac:dyDescent="0.25">
      <c r="A65" s="52"/>
      <c r="B65" s="77" t="s">
        <v>109</v>
      </c>
      <c r="C65" s="30"/>
      <c r="D65" s="30"/>
      <c r="E65" s="52"/>
      <c r="F65" s="72">
        <v>28130</v>
      </c>
    </row>
    <row r="66" spans="1:8" x14ac:dyDescent="0.25">
      <c r="A66" s="58"/>
      <c r="B66" s="60"/>
      <c r="C66" s="59"/>
      <c r="D66" s="59"/>
      <c r="E66" s="58"/>
      <c r="F66" s="61"/>
    </row>
    <row r="67" spans="1:8" ht="15.75" x14ac:dyDescent="0.25">
      <c r="B67" s="78" t="s">
        <v>110</v>
      </c>
      <c r="E67" s="190"/>
      <c r="F67" s="190"/>
    </row>
    <row r="69" spans="1:8" x14ac:dyDescent="0.25">
      <c r="E69" s="190"/>
      <c r="F69" s="190"/>
    </row>
    <row r="70" spans="1:8" x14ac:dyDescent="0.25">
      <c r="A70" s="83"/>
      <c r="B70" s="84" t="s">
        <v>122</v>
      </c>
      <c r="C70" s="83"/>
      <c r="D70" s="83"/>
      <c r="E70" s="83"/>
      <c r="F70" s="83"/>
      <c r="G70" s="83"/>
      <c r="H70" s="85"/>
    </row>
    <row r="71" spans="1:8" ht="28.5" x14ac:dyDescent="0.25">
      <c r="A71" s="86" t="s">
        <v>5</v>
      </c>
      <c r="B71" s="191" t="s">
        <v>123</v>
      </c>
      <c r="C71" s="192"/>
      <c r="D71" s="192"/>
      <c r="E71" s="192"/>
      <c r="F71" s="86" t="s">
        <v>8</v>
      </c>
      <c r="G71" s="87" t="s">
        <v>124</v>
      </c>
      <c r="H71" s="87" t="s">
        <v>125</v>
      </c>
    </row>
    <row r="72" spans="1:8" x14ac:dyDescent="0.25">
      <c r="A72" s="88" t="s">
        <v>126</v>
      </c>
      <c r="B72" s="179" t="s">
        <v>127</v>
      </c>
      <c r="C72" s="180"/>
      <c r="D72" s="180"/>
      <c r="E72" s="180"/>
      <c r="F72" s="180"/>
      <c r="G72" s="180"/>
      <c r="H72" s="181"/>
    </row>
    <row r="73" spans="1:8" ht="24" x14ac:dyDescent="0.25">
      <c r="A73" s="88" t="s">
        <v>128</v>
      </c>
      <c r="B73" s="182" t="s">
        <v>129</v>
      </c>
      <c r="C73" s="183"/>
      <c r="D73" s="183"/>
      <c r="E73" s="183"/>
      <c r="F73" s="29" t="s">
        <v>130</v>
      </c>
      <c r="G73" s="90">
        <v>52</v>
      </c>
      <c r="H73" s="88" t="s">
        <v>131</v>
      </c>
    </row>
    <row r="74" spans="1:8" x14ac:dyDescent="0.25">
      <c r="A74" s="88" t="s">
        <v>132</v>
      </c>
      <c r="B74" s="182" t="s">
        <v>133</v>
      </c>
      <c r="C74" s="183"/>
      <c r="D74" s="183"/>
      <c r="E74" s="183"/>
      <c r="F74" s="29" t="s">
        <v>134</v>
      </c>
      <c r="G74" s="90">
        <v>184</v>
      </c>
      <c r="H74" s="88" t="s">
        <v>131</v>
      </c>
    </row>
    <row r="75" spans="1:8" x14ac:dyDescent="0.25">
      <c r="A75" s="88" t="s">
        <v>135</v>
      </c>
      <c r="B75" s="179" t="s">
        <v>136</v>
      </c>
      <c r="C75" s="180"/>
      <c r="D75" s="180"/>
      <c r="E75" s="180"/>
      <c r="F75" s="180"/>
      <c r="G75" s="180"/>
      <c r="H75" s="181"/>
    </row>
    <row r="76" spans="1:8" ht="36" x14ac:dyDescent="0.25">
      <c r="A76" s="88" t="s">
        <v>137</v>
      </c>
      <c r="B76" s="182" t="s">
        <v>138</v>
      </c>
      <c r="C76" s="183"/>
      <c r="D76" s="183"/>
      <c r="E76" s="183"/>
      <c r="F76" s="29" t="s">
        <v>139</v>
      </c>
      <c r="G76" s="90">
        <v>6</v>
      </c>
      <c r="H76" s="88" t="s">
        <v>131</v>
      </c>
    </row>
    <row r="77" spans="1:8" ht="36" x14ac:dyDescent="0.25">
      <c r="A77" s="88" t="s">
        <v>140</v>
      </c>
      <c r="B77" s="182" t="s">
        <v>141</v>
      </c>
      <c r="C77" s="183"/>
      <c r="D77" s="183"/>
      <c r="E77" s="183"/>
      <c r="F77" s="29" t="s">
        <v>139</v>
      </c>
      <c r="G77" s="90">
        <v>6</v>
      </c>
      <c r="H77" s="88" t="s">
        <v>131</v>
      </c>
    </row>
    <row r="78" spans="1:8" ht="36" x14ac:dyDescent="0.25">
      <c r="A78" s="88" t="s">
        <v>142</v>
      </c>
      <c r="B78" s="182" t="s">
        <v>143</v>
      </c>
      <c r="C78" s="183"/>
      <c r="D78" s="183"/>
      <c r="E78" s="183"/>
      <c r="F78" s="29" t="s">
        <v>139</v>
      </c>
      <c r="G78" s="90">
        <v>0</v>
      </c>
      <c r="H78" s="88" t="s">
        <v>131</v>
      </c>
    </row>
    <row r="79" spans="1:8" x14ac:dyDescent="0.25">
      <c r="A79" s="88" t="s">
        <v>144</v>
      </c>
      <c r="B79" s="182" t="s">
        <v>31</v>
      </c>
      <c r="C79" s="183"/>
      <c r="D79" s="183"/>
      <c r="E79" s="184"/>
      <c r="F79" s="29" t="s">
        <v>134</v>
      </c>
      <c r="G79" s="90">
        <v>368</v>
      </c>
      <c r="H79" s="88" t="s">
        <v>145</v>
      </c>
    </row>
    <row r="80" spans="1:8" ht="60" x14ac:dyDescent="0.25">
      <c r="A80" s="88" t="s">
        <v>146</v>
      </c>
      <c r="B80" s="182" t="s">
        <v>147</v>
      </c>
      <c r="C80" s="183"/>
      <c r="D80" s="183"/>
      <c r="E80" s="184"/>
      <c r="F80" s="29" t="s">
        <v>148</v>
      </c>
      <c r="G80" s="91" t="s">
        <v>149</v>
      </c>
      <c r="H80" s="89" t="s">
        <v>150</v>
      </c>
    </row>
    <row r="81" spans="1:8" x14ac:dyDescent="0.25">
      <c r="A81" s="88" t="s">
        <v>151</v>
      </c>
      <c r="B81" s="179" t="s">
        <v>152</v>
      </c>
      <c r="C81" s="180"/>
      <c r="D81" s="180"/>
      <c r="E81" s="180"/>
      <c r="F81" s="180"/>
      <c r="G81" s="180"/>
      <c r="H81" s="181"/>
    </row>
    <row r="82" spans="1:8" x14ac:dyDescent="0.25">
      <c r="A82" s="88" t="s">
        <v>153</v>
      </c>
      <c r="B82" s="179" t="s">
        <v>154</v>
      </c>
      <c r="C82" s="180"/>
      <c r="D82" s="180"/>
      <c r="E82" s="181"/>
      <c r="F82" s="29" t="s">
        <v>134</v>
      </c>
      <c r="G82" s="90">
        <v>184</v>
      </c>
      <c r="H82" s="88" t="s">
        <v>131</v>
      </c>
    </row>
    <row r="83" spans="1:8" x14ac:dyDescent="0.25">
      <c r="A83" s="88" t="s">
        <v>155</v>
      </c>
      <c r="B83" s="179" t="s">
        <v>156</v>
      </c>
      <c r="C83" s="180"/>
      <c r="D83" s="180"/>
      <c r="E83" s="181"/>
      <c r="F83" s="29" t="s">
        <v>134</v>
      </c>
      <c r="G83" s="90">
        <v>184</v>
      </c>
      <c r="H83" s="88" t="s">
        <v>131</v>
      </c>
    </row>
    <row r="84" spans="1:8" ht="36" x14ac:dyDescent="0.25">
      <c r="A84" s="88" t="s">
        <v>157</v>
      </c>
      <c r="B84" s="179" t="s">
        <v>158</v>
      </c>
      <c r="C84" s="180"/>
      <c r="D84" s="180"/>
      <c r="E84" s="181"/>
      <c r="F84" s="29" t="s">
        <v>139</v>
      </c>
      <c r="G84" s="90">
        <v>2</v>
      </c>
      <c r="H84" s="88" t="s">
        <v>131</v>
      </c>
    </row>
    <row r="85" spans="1:8" ht="60" x14ac:dyDescent="0.25">
      <c r="A85" s="88" t="s">
        <v>159</v>
      </c>
      <c r="B85" s="179" t="s">
        <v>160</v>
      </c>
      <c r="C85" s="180"/>
      <c r="D85" s="180"/>
      <c r="E85" s="181"/>
      <c r="F85" s="29" t="s">
        <v>161</v>
      </c>
      <c r="G85" s="90">
        <v>8</v>
      </c>
      <c r="H85" s="88" t="s">
        <v>162</v>
      </c>
    </row>
    <row r="86" spans="1:8" ht="36" x14ac:dyDescent="0.25">
      <c r="A86" s="88" t="s">
        <v>163</v>
      </c>
      <c r="B86" s="179" t="s">
        <v>164</v>
      </c>
      <c r="C86" s="180"/>
      <c r="D86" s="180"/>
      <c r="E86" s="181"/>
      <c r="F86" s="29" t="s">
        <v>139</v>
      </c>
      <c r="G86" s="90">
        <v>8</v>
      </c>
      <c r="H86" s="88" t="s">
        <v>162</v>
      </c>
    </row>
    <row r="87" spans="1:8" ht="108" x14ac:dyDescent="0.25">
      <c r="A87" s="88" t="s">
        <v>165</v>
      </c>
      <c r="B87" s="179" t="s">
        <v>166</v>
      </c>
      <c r="C87" s="180"/>
      <c r="D87" s="180"/>
      <c r="E87" s="181"/>
      <c r="F87" s="29" t="s">
        <v>167</v>
      </c>
      <c r="G87" s="90">
        <v>46</v>
      </c>
      <c r="H87" s="88" t="s">
        <v>131</v>
      </c>
    </row>
    <row r="88" spans="1:8" x14ac:dyDescent="0.25">
      <c r="A88" s="88" t="s">
        <v>168</v>
      </c>
      <c r="B88" s="179" t="s">
        <v>47</v>
      </c>
      <c r="C88" s="180"/>
      <c r="D88" s="180"/>
      <c r="E88" s="181"/>
      <c r="F88" s="29" t="s">
        <v>134</v>
      </c>
      <c r="G88" s="90">
        <v>184</v>
      </c>
      <c r="H88" s="88" t="s">
        <v>131</v>
      </c>
    </row>
    <row r="89" spans="1:8" x14ac:dyDescent="0.25">
      <c r="A89" s="88" t="s">
        <v>169</v>
      </c>
      <c r="B89" s="179" t="s">
        <v>170</v>
      </c>
      <c r="C89" s="180"/>
      <c r="D89" s="180"/>
      <c r="E89" s="180"/>
      <c r="F89" s="180"/>
      <c r="G89" s="180"/>
      <c r="H89" s="181"/>
    </row>
    <row r="90" spans="1:8" ht="36" x14ac:dyDescent="0.25">
      <c r="A90" s="88" t="s">
        <v>171</v>
      </c>
      <c r="B90" s="179" t="s">
        <v>172</v>
      </c>
      <c r="C90" s="180"/>
      <c r="D90" s="180"/>
      <c r="E90" s="181"/>
      <c r="F90" s="29" t="s">
        <v>139</v>
      </c>
      <c r="G90" s="90" t="e">
        <f>[1]апрель!H91+[1]май!H91+[1]июнь!H91+[1]июль!H91+[1]август!H91+[1]сентябрь!H91+[1]октябрь!H91+[1]ноябрь!H91+[1]декабрь!H91</f>
        <v>#REF!</v>
      </c>
      <c r="H90" s="88" t="s">
        <v>131</v>
      </c>
    </row>
    <row r="91" spans="1:8" ht="36" x14ac:dyDescent="0.25">
      <c r="A91" s="88" t="s">
        <v>173</v>
      </c>
      <c r="B91" s="179" t="s">
        <v>174</v>
      </c>
      <c r="C91" s="180"/>
      <c r="D91" s="180"/>
      <c r="E91" s="181"/>
      <c r="F91" s="29" t="s">
        <v>139</v>
      </c>
      <c r="G91" s="90">
        <v>0</v>
      </c>
      <c r="H91" s="88" t="s">
        <v>131</v>
      </c>
    </row>
    <row r="92" spans="1:8" ht="36" x14ac:dyDescent="0.25">
      <c r="A92" s="88" t="s">
        <v>175</v>
      </c>
      <c r="B92" s="179" t="s">
        <v>176</v>
      </c>
      <c r="C92" s="180"/>
      <c r="D92" s="180"/>
      <c r="E92" s="181"/>
      <c r="F92" s="29" t="s">
        <v>139</v>
      </c>
      <c r="G92" s="90" t="e">
        <f>[1]апрель!H93+[1]май!H93+[1]июнь!H93+[1]июль!H93+[1]август!H93+[1]сентябрь!H93+[1]октябрь!H93+[1]ноябрь!H93+[1]декабрь!H93</f>
        <v>#REF!</v>
      </c>
      <c r="H92" s="88" t="s">
        <v>131</v>
      </c>
    </row>
    <row r="93" spans="1:8" x14ac:dyDescent="0.25">
      <c r="A93" s="88" t="s">
        <v>177</v>
      </c>
      <c r="B93" s="179" t="s">
        <v>56</v>
      </c>
      <c r="C93" s="180"/>
      <c r="D93" s="180"/>
      <c r="E93" s="181"/>
      <c r="F93" s="29" t="s">
        <v>134</v>
      </c>
      <c r="G93" s="92">
        <v>184</v>
      </c>
      <c r="H93" s="88" t="s">
        <v>162</v>
      </c>
    </row>
    <row r="94" spans="1:8" ht="24" x14ac:dyDescent="0.25">
      <c r="A94" s="88" t="s">
        <v>178</v>
      </c>
      <c r="B94" s="179" t="s">
        <v>179</v>
      </c>
      <c r="C94" s="180"/>
      <c r="D94" s="180"/>
      <c r="E94" s="181"/>
      <c r="F94" s="29" t="s">
        <v>180</v>
      </c>
      <c r="G94" s="92">
        <v>0</v>
      </c>
      <c r="H94" s="88" t="s">
        <v>181</v>
      </c>
    </row>
    <row r="95" spans="1:8" ht="24" x14ac:dyDescent="0.25">
      <c r="A95" s="88" t="s">
        <v>182</v>
      </c>
      <c r="B95" s="179" t="s">
        <v>60</v>
      </c>
      <c r="C95" s="180"/>
      <c r="D95" s="180"/>
      <c r="E95" s="181"/>
      <c r="F95" s="29" t="s">
        <v>180</v>
      </c>
      <c r="G95" s="92">
        <v>184</v>
      </c>
      <c r="H95" s="88" t="s">
        <v>181</v>
      </c>
    </row>
    <row r="96" spans="1:8" ht="24" x14ac:dyDescent="0.25">
      <c r="A96" s="88" t="s">
        <v>183</v>
      </c>
      <c r="B96" s="179" t="s">
        <v>184</v>
      </c>
      <c r="C96" s="180"/>
      <c r="D96" s="180"/>
      <c r="E96" s="181"/>
      <c r="F96" s="29" t="s">
        <v>180</v>
      </c>
      <c r="G96" s="92">
        <v>184</v>
      </c>
      <c r="H96" s="88" t="s">
        <v>181</v>
      </c>
    </row>
    <row r="97" spans="1:8" x14ac:dyDescent="0.25">
      <c r="A97" s="88" t="s">
        <v>185</v>
      </c>
      <c r="B97" s="179" t="s">
        <v>186</v>
      </c>
      <c r="C97" s="180"/>
      <c r="D97" s="180"/>
      <c r="E97" s="181"/>
      <c r="F97" s="29" t="s">
        <v>134</v>
      </c>
      <c r="G97" s="92">
        <v>184</v>
      </c>
      <c r="H97" s="88" t="s">
        <v>131</v>
      </c>
    </row>
    <row r="98" spans="1:8" x14ac:dyDescent="0.25">
      <c r="A98" s="88" t="s">
        <v>187</v>
      </c>
      <c r="B98" s="179" t="s">
        <v>188</v>
      </c>
      <c r="C98" s="180"/>
      <c r="D98" s="180"/>
      <c r="E98" s="181"/>
      <c r="F98" s="29" t="s">
        <v>189</v>
      </c>
      <c r="G98" s="92">
        <v>2</v>
      </c>
      <c r="H98" s="88" t="s">
        <v>131</v>
      </c>
    </row>
    <row r="99" spans="1:8" ht="48" x14ac:dyDescent="0.25">
      <c r="A99" s="90" t="s">
        <v>190</v>
      </c>
      <c r="B99" s="179" t="s">
        <v>67</v>
      </c>
      <c r="C99" s="180"/>
      <c r="D99" s="180"/>
      <c r="E99" s="181"/>
      <c r="F99" s="29" t="s">
        <v>191</v>
      </c>
      <c r="G99" s="93">
        <v>26</v>
      </c>
      <c r="H99" s="88" t="s">
        <v>162</v>
      </c>
    </row>
    <row r="100" spans="1:8" ht="24" x14ac:dyDescent="0.25">
      <c r="A100" s="88" t="s">
        <v>192</v>
      </c>
      <c r="B100" s="179" t="s">
        <v>193</v>
      </c>
      <c r="C100" s="180"/>
      <c r="D100" s="180"/>
      <c r="E100" s="181"/>
      <c r="F100" s="29" t="s">
        <v>72</v>
      </c>
      <c r="G100" s="90">
        <v>2</v>
      </c>
      <c r="H100" s="88" t="s">
        <v>162</v>
      </c>
    </row>
    <row r="101" spans="1:8" ht="15.75" x14ac:dyDescent="0.25">
      <c r="A101" s="90" t="s">
        <v>194</v>
      </c>
      <c r="B101" s="185" t="s">
        <v>195</v>
      </c>
      <c r="C101" s="186"/>
      <c r="D101" s="186"/>
      <c r="E101" s="186"/>
      <c r="F101" s="186"/>
      <c r="G101" s="186"/>
      <c r="H101" s="187"/>
    </row>
    <row r="102" spans="1:8" x14ac:dyDescent="0.25">
      <c r="A102" s="91" t="s">
        <v>196</v>
      </c>
      <c r="B102" s="173" t="s">
        <v>197</v>
      </c>
      <c r="C102" s="174"/>
      <c r="D102" s="174"/>
      <c r="E102" s="175"/>
      <c r="F102" s="29" t="s">
        <v>134</v>
      </c>
      <c r="G102" s="90" t="s">
        <v>209</v>
      </c>
      <c r="H102" s="88" t="s">
        <v>198</v>
      </c>
    </row>
    <row r="103" spans="1:8" x14ac:dyDescent="0.25">
      <c r="A103" s="91" t="s">
        <v>199</v>
      </c>
      <c r="B103" s="173" t="s">
        <v>200</v>
      </c>
      <c r="C103" s="174"/>
      <c r="D103" s="174"/>
      <c r="E103" s="175"/>
      <c r="F103" s="29" t="s">
        <v>134</v>
      </c>
      <c r="G103" s="90" t="s">
        <v>210</v>
      </c>
      <c r="H103" s="88" t="s">
        <v>198</v>
      </c>
    </row>
    <row r="104" spans="1:8" x14ac:dyDescent="0.25">
      <c r="A104" s="91" t="s">
        <v>201</v>
      </c>
      <c r="B104" s="173" t="s">
        <v>202</v>
      </c>
      <c r="C104" s="174"/>
      <c r="D104" s="174"/>
      <c r="E104" s="175"/>
      <c r="F104" s="29" t="s">
        <v>134</v>
      </c>
      <c r="G104" s="91" t="s">
        <v>203</v>
      </c>
      <c r="H104" s="88" t="s">
        <v>198</v>
      </c>
    </row>
    <row r="105" spans="1:8" ht="24" x14ac:dyDescent="0.25">
      <c r="A105" s="91" t="s">
        <v>204</v>
      </c>
      <c r="B105" s="173" t="s">
        <v>205</v>
      </c>
      <c r="C105" s="174"/>
      <c r="D105" s="174"/>
      <c r="E105" s="175"/>
      <c r="F105" s="29" t="s">
        <v>180</v>
      </c>
      <c r="G105" s="91" t="s">
        <v>211</v>
      </c>
      <c r="H105" s="88" t="s">
        <v>198</v>
      </c>
    </row>
    <row r="106" spans="1:8" ht="24" x14ac:dyDescent="0.25">
      <c r="A106" s="91" t="s">
        <v>206</v>
      </c>
      <c r="B106" s="176" t="s">
        <v>207</v>
      </c>
      <c r="C106" s="177"/>
      <c r="D106" s="177"/>
      <c r="E106" s="178"/>
      <c r="F106" s="29" t="s">
        <v>180</v>
      </c>
      <c r="G106" s="91" t="s">
        <v>208</v>
      </c>
      <c r="H106" s="88" t="s">
        <v>198</v>
      </c>
    </row>
    <row r="109" spans="1:8" x14ac:dyDescent="0.25">
      <c r="B109" s="84"/>
    </row>
  </sheetData>
  <mergeCells count="46">
    <mergeCell ref="C1:D1"/>
    <mergeCell ref="A2:I2"/>
    <mergeCell ref="A4:B4"/>
    <mergeCell ref="F4:G4"/>
    <mergeCell ref="A5:B5"/>
    <mergeCell ref="F5:G5"/>
    <mergeCell ref="B74:E74"/>
    <mergeCell ref="B76:E76"/>
    <mergeCell ref="B77:E77"/>
    <mergeCell ref="A6:B6"/>
    <mergeCell ref="G42:J42"/>
    <mergeCell ref="B75:H75"/>
    <mergeCell ref="E67:F67"/>
    <mergeCell ref="E69:F69"/>
    <mergeCell ref="B71:E71"/>
    <mergeCell ref="B72:H72"/>
    <mergeCell ref="B73:E73"/>
    <mergeCell ref="B100:E100"/>
    <mergeCell ref="B99:E99"/>
    <mergeCell ref="B101:H101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89:H89"/>
    <mergeCell ref="B78:E78"/>
    <mergeCell ref="B80:E80"/>
    <mergeCell ref="B82:E82"/>
    <mergeCell ref="B83:E83"/>
    <mergeCell ref="B81:H81"/>
    <mergeCell ref="B79:E79"/>
    <mergeCell ref="B84:E84"/>
    <mergeCell ref="B85:E85"/>
    <mergeCell ref="B86:E86"/>
    <mergeCell ref="B88:E88"/>
    <mergeCell ref="B87:E87"/>
    <mergeCell ref="B105:E105"/>
    <mergeCell ref="B106:E106"/>
    <mergeCell ref="B102:E102"/>
    <mergeCell ref="B103:E103"/>
    <mergeCell ref="B104:E104"/>
  </mergeCells>
  <pageMargins left="7.874015748031496E-2" right="7.874015748031496E-2" top="0.19685039370078741" bottom="0.19685039370078741" header="0" footer="0"/>
  <pageSetup paperSize="9" scale="87" orientation="landscape" verticalDpi="300" r:id="rId1"/>
  <rowBreaks count="2" manualBreakCount="2">
    <brk id="27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F7" sqref="F7"/>
    </sheetView>
  </sheetViews>
  <sheetFormatPr defaultRowHeight="15" x14ac:dyDescent="0.25"/>
  <cols>
    <col min="1" max="1" width="7.28515625" customWidth="1"/>
    <col min="2" max="2" width="76.5703125" customWidth="1"/>
    <col min="3" max="3" width="15.140625" customWidth="1"/>
  </cols>
  <sheetData>
    <row r="1" spans="1:3" ht="15" customHeight="1" x14ac:dyDescent="0.25">
      <c r="A1" s="198" t="s">
        <v>239</v>
      </c>
      <c r="B1" s="198"/>
      <c r="C1" s="198"/>
    </row>
    <row r="2" spans="1:3" ht="34.5" customHeight="1" x14ac:dyDescent="0.25">
      <c r="B2" s="96" t="s">
        <v>213</v>
      </c>
      <c r="C2" s="97"/>
    </row>
    <row r="3" spans="1:3" x14ac:dyDescent="0.25">
      <c r="A3" s="2"/>
      <c r="B3" s="2"/>
      <c r="C3" s="2"/>
    </row>
    <row r="4" spans="1:3" ht="21" customHeight="1" x14ac:dyDescent="0.25">
      <c r="A4" s="199" t="s">
        <v>241</v>
      </c>
      <c r="B4" s="200"/>
    </row>
    <row r="5" spans="1:3" ht="21" customHeight="1" x14ac:dyDescent="0.25">
      <c r="A5" s="199" t="s">
        <v>240</v>
      </c>
      <c r="B5" s="200"/>
    </row>
    <row r="6" spans="1:3" ht="21" customHeight="1" x14ac:dyDescent="0.25">
      <c r="A6" s="199" t="s">
        <v>243</v>
      </c>
      <c r="B6" s="200"/>
      <c r="C6" s="2"/>
    </row>
    <row r="7" spans="1:3" ht="36.75" customHeight="1" x14ac:dyDescent="0.25">
      <c r="A7" s="98" t="s">
        <v>5</v>
      </c>
      <c r="B7" s="98" t="s">
        <v>6</v>
      </c>
      <c r="C7" s="98" t="s">
        <v>238</v>
      </c>
    </row>
    <row r="8" spans="1:3" ht="30" customHeight="1" x14ac:dyDescent="0.25">
      <c r="A8" s="99" t="s">
        <v>126</v>
      </c>
      <c r="B8" s="99" t="s">
        <v>235</v>
      </c>
      <c r="C8" s="100">
        <v>5.19</v>
      </c>
    </row>
    <row r="9" spans="1:3" ht="20.100000000000001" customHeight="1" x14ac:dyDescent="0.25">
      <c r="A9" s="101" t="s">
        <v>214</v>
      </c>
      <c r="B9" s="102" t="s">
        <v>19</v>
      </c>
      <c r="C9" s="100">
        <f>C10+C17+C21+C28</f>
        <v>11.040000000000001</v>
      </c>
    </row>
    <row r="10" spans="1:3" ht="20.100000000000001" customHeight="1" x14ac:dyDescent="0.25">
      <c r="A10" s="103" t="s">
        <v>137</v>
      </c>
      <c r="B10" s="102" t="s">
        <v>21</v>
      </c>
      <c r="C10" s="100">
        <f>C11+C12+C13+C14+C15+C16</f>
        <v>2.2199999999999998</v>
      </c>
    </row>
    <row r="11" spans="1:3" ht="20.100000000000001" customHeight="1" x14ac:dyDescent="0.25">
      <c r="A11" s="104" t="s">
        <v>215</v>
      </c>
      <c r="B11" s="105" t="s">
        <v>23</v>
      </c>
      <c r="C11" s="106">
        <v>1.5</v>
      </c>
    </row>
    <row r="12" spans="1:3" ht="20.100000000000001" customHeight="1" x14ac:dyDescent="0.25">
      <c r="A12" s="104" t="s">
        <v>216</v>
      </c>
      <c r="B12" s="105" t="s">
        <v>28</v>
      </c>
      <c r="C12" s="106">
        <v>0.05</v>
      </c>
    </row>
    <row r="13" spans="1:3" ht="20.100000000000001" customHeight="1" x14ac:dyDescent="0.25">
      <c r="A13" s="104" t="s">
        <v>217</v>
      </c>
      <c r="B13" s="105" t="s">
        <v>31</v>
      </c>
      <c r="C13" s="106">
        <v>0.51</v>
      </c>
    </row>
    <row r="14" spans="1:3" ht="20.100000000000001" customHeight="1" x14ac:dyDescent="0.25">
      <c r="A14" s="104" t="s">
        <v>218</v>
      </c>
      <c r="B14" s="105" t="s">
        <v>116</v>
      </c>
      <c r="C14" s="106">
        <v>0.15</v>
      </c>
    </row>
    <row r="15" spans="1:3" ht="20.100000000000001" customHeight="1" x14ac:dyDescent="0.25">
      <c r="A15" s="104" t="s">
        <v>219</v>
      </c>
      <c r="B15" s="105" t="s">
        <v>36</v>
      </c>
      <c r="C15" s="106">
        <v>0.01</v>
      </c>
    </row>
    <row r="16" spans="1:3" ht="20.100000000000001" customHeight="1" x14ac:dyDescent="0.25">
      <c r="A16" s="104" t="s">
        <v>220</v>
      </c>
      <c r="B16" s="105" t="s">
        <v>40</v>
      </c>
      <c r="C16" s="106">
        <v>0</v>
      </c>
    </row>
    <row r="17" spans="1:3" ht="20.100000000000001" customHeight="1" x14ac:dyDescent="0.25">
      <c r="A17" s="103" t="s">
        <v>140</v>
      </c>
      <c r="B17" s="107" t="s">
        <v>43</v>
      </c>
      <c r="C17" s="100">
        <f>C18+C19+C20</f>
        <v>1.4200000000000002</v>
      </c>
    </row>
    <row r="18" spans="1:3" ht="20.100000000000001" customHeight="1" x14ac:dyDescent="0.25">
      <c r="A18" s="104" t="s">
        <v>221</v>
      </c>
      <c r="B18" s="105" t="s">
        <v>45</v>
      </c>
      <c r="C18" s="106">
        <v>1.32</v>
      </c>
    </row>
    <row r="19" spans="1:3" ht="20.100000000000001" customHeight="1" x14ac:dyDescent="0.25">
      <c r="A19" s="104" t="s">
        <v>222</v>
      </c>
      <c r="B19" s="105" t="s">
        <v>47</v>
      </c>
      <c r="C19" s="106">
        <v>0.05</v>
      </c>
    </row>
    <row r="20" spans="1:3" ht="20.100000000000001" customHeight="1" x14ac:dyDescent="0.25">
      <c r="A20" s="104" t="s">
        <v>223</v>
      </c>
      <c r="B20" s="108" t="s">
        <v>50</v>
      </c>
      <c r="C20" s="106">
        <v>0.05</v>
      </c>
    </row>
    <row r="21" spans="1:3" ht="20.100000000000001" customHeight="1" x14ac:dyDescent="0.25">
      <c r="A21" s="103" t="s">
        <v>142</v>
      </c>
      <c r="B21" s="107" t="s">
        <v>54</v>
      </c>
      <c r="C21" s="100">
        <f>C22+C23+C24+C25+C26+C27</f>
        <v>6.5</v>
      </c>
    </row>
    <row r="22" spans="1:3" ht="29.25" customHeight="1" x14ac:dyDescent="0.25">
      <c r="A22" s="104" t="s">
        <v>224</v>
      </c>
      <c r="B22" s="105" t="s">
        <v>56</v>
      </c>
      <c r="C22" s="106">
        <v>1.7</v>
      </c>
    </row>
    <row r="23" spans="1:3" ht="20.100000000000001" customHeight="1" x14ac:dyDescent="0.25">
      <c r="A23" s="104" t="s">
        <v>225</v>
      </c>
      <c r="B23" s="105" t="s">
        <v>97</v>
      </c>
      <c r="C23" s="106">
        <v>0</v>
      </c>
    </row>
    <row r="24" spans="1:3" ht="20.100000000000001" customHeight="1" x14ac:dyDescent="0.25">
      <c r="A24" s="104" t="s">
        <v>226</v>
      </c>
      <c r="B24" s="105" t="s">
        <v>60</v>
      </c>
      <c r="C24" s="106">
        <v>0.7</v>
      </c>
    </row>
    <row r="25" spans="1:3" ht="20.100000000000001" customHeight="1" x14ac:dyDescent="0.25">
      <c r="A25" s="104" t="s">
        <v>227</v>
      </c>
      <c r="B25" s="105" t="s">
        <v>66</v>
      </c>
      <c r="C25" s="106">
        <v>2.7</v>
      </c>
    </row>
    <row r="26" spans="1:3" ht="20.100000000000001" customHeight="1" x14ac:dyDescent="0.25">
      <c r="A26" s="104" t="s">
        <v>228</v>
      </c>
      <c r="B26" s="105" t="s">
        <v>67</v>
      </c>
      <c r="C26" s="106">
        <v>0.7</v>
      </c>
    </row>
    <row r="27" spans="1:3" ht="26.25" customHeight="1" x14ac:dyDescent="0.25">
      <c r="A27" s="104" t="s">
        <v>236</v>
      </c>
      <c r="B27" s="105" t="s">
        <v>237</v>
      </c>
      <c r="C27" s="106">
        <v>0.7</v>
      </c>
    </row>
    <row r="28" spans="1:3" ht="20.100000000000001" customHeight="1" x14ac:dyDescent="0.25">
      <c r="A28" s="103" t="s">
        <v>229</v>
      </c>
      <c r="B28" s="99" t="s">
        <v>70</v>
      </c>
      <c r="C28" s="100">
        <v>0.9</v>
      </c>
    </row>
    <row r="29" spans="1:3" ht="20.100000000000001" customHeight="1" x14ac:dyDescent="0.25">
      <c r="A29" s="101" t="s">
        <v>144</v>
      </c>
      <c r="B29" s="101" t="s">
        <v>73</v>
      </c>
      <c r="C29" s="109">
        <v>1.8</v>
      </c>
    </row>
    <row r="30" spans="1:3" ht="19.5" hidden="1" customHeight="1" x14ac:dyDescent="0.25">
      <c r="A30" s="101">
        <v>4</v>
      </c>
      <c r="B30" s="101" t="s">
        <v>242</v>
      </c>
      <c r="C30" s="109">
        <v>0</v>
      </c>
    </row>
    <row r="31" spans="1:3" ht="25.5" customHeight="1" x14ac:dyDescent="0.25">
      <c r="A31" s="110"/>
      <c r="B31" s="105" t="s">
        <v>230</v>
      </c>
      <c r="C31" s="111">
        <f>C8+C9+C29+C30</f>
        <v>18.03</v>
      </c>
    </row>
    <row r="32" spans="1:3" ht="54.75" customHeight="1" x14ac:dyDescent="0.25">
      <c r="A32" s="170"/>
      <c r="B32" s="172"/>
      <c r="C32" s="171"/>
    </row>
    <row r="33" spans="3:3" ht="17.25" hidden="1" customHeight="1" x14ac:dyDescent="0.25">
      <c r="C33">
        <v>1.6</v>
      </c>
    </row>
  </sheetData>
  <mergeCells count="4">
    <mergeCell ref="A1:C1"/>
    <mergeCell ref="A4:B4"/>
    <mergeCell ref="A5:B5"/>
    <mergeCell ref="A6:B6"/>
  </mergeCells>
  <pageMargins left="0" right="0" top="0.19685039370078741" bottom="0.19685039370078741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opLeftCell="A27" zoomScaleNormal="100" workbookViewId="0">
      <selection activeCell="L22" sqref="L22"/>
    </sheetView>
  </sheetViews>
  <sheetFormatPr defaultRowHeight="15" x14ac:dyDescent="0.25"/>
  <cols>
    <col min="1" max="1" width="5.42578125" customWidth="1"/>
    <col min="2" max="2" width="27.28515625" customWidth="1"/>
    <col min="3" max="3" width="48.7109375" style="31" customWidth="1"/>
    <col min="4" max="4" width="14.7109375" style="31" customWidth="1"/>
    <col min="5" max="5" width="7.5703125" customWidth="1"/>
    <col min="6" max="6" width="9.42578125" customWidth="1"/>
    <col min="7" max="7" width="8.85546875" customWidth="1"/>
    <col min="8" max="8" width="11.28515625" customWidth="1"/>
    <col min="9" max="9" width="11.140625" customWidth="1"/>
    <col min="10" max="10" width="9.140625" hidden="1" customWidth="1"/>
    <col min="11" max="11" width="10.5703125" customWidth="1"/>
  </cols>
  <sheetData>
    <row r="1" spans="1:9" ht="15" customHeight="1" x14ac:dyDescent="0.25">
      <c r="A1" s="2"/>
      <c r="B1" s="2"/>
      <c r="C1" s="193" t="s">
        <v>79</v>
      </c>
      <c r="D1" s="194"/>
      <c r="E1" s="13"/>
      <c r="F1" s="2"/>
      <c r="G1" s="2"/>
      <c r="H1" s="2"/>
      <c r="I1" s="2"/>
    </row>
    <row r="2" spans="1:9" ht="15.75" customHeight="1" x14ac:dyDescent="0.25">
      <c r="A2" s="193" t="s">
        <v>78</v>
      </c>
      <c r="B2" s="193"/>
      <c r="C2" s="193"/>
      <c r="D2" s="193"/>
      <c r="E2" s="193"/>
      <c r="F2" s="193"/>
      <c r="G2" s="193"/>
      <c r="H2" s="193"/>
      <c r="I2" s="193"/>
    </row>
    <row r="3" spans="1:9" x14ac:dyDescent="0.25">
      <c r="A3" s="2"/>
      <c r="B3" s="2"/>
      <c r="C3" s="20"/>
      <c r="D3" s="20"/>
      <c r="E3" s="2"/>
      <c r="F3" s="2"/>
      <c r="G3" s="2"/>
      <c r="H3" s="2"/>
      <c r="I3" s="2"/>
    </row>
    <row r="4" spans="1:9" x14ac:dyDescent="0.25">
      <c r="A4" s="188" t="s">
        <v>75</v>
      </c>
      <c r="B4" s="195"/>
      <c r="C4" s="21" t="s">
        <v>118</v>
      </c>
      <c r="D4" s="20"/>
      <c r="E4" s="2"/>
      <c r="F4" s="196" t="s">
        <v>13</v>
      </c>
      <c r="G4" s="197"/>
      <c r="H4" s="18">
        <v>7819.6</v>
      </c>
      <c r="I4" s="12"/>
    </row>
    <row r="5" spans="1:9" ht="15.75" x14ac:dyDescent="0.25">
      <c r="A5" s="188" t="s">
        <v>76</v>
      </c>
      <c r="B5" s="188"/>
      <c r="C5" s="21" t="s">
        <v>114</v>
      </c>
      <c r="D5" s="71" t="s">
        <v>115</v>
      </c>
      <c r="E5" s="2"/>
      <c r="F5" s="196" t="s">
        <v>14</v>
      </c>
      <c r="G5" s="197"/>
      <c r="H5" s="18">
        <v>15.03</v>
      </c>
      <c r="I5" s="12"/>
    </row>
    <row r="6" spans="1:9" x14ac:dyDescent="0.25">
      <c r="A6" s="188" t="s">
        <v>77</v>
      </c>
      <c r="B6" s="188"/>
      <c r="C6" s="22">
        <v>6</v>
      </c>
      <c r="D6" s="20"/>
      <c r="E6" s="2"/>
      <c r="F6" s="2"/>
      <c r="G6" s="2"/>
      <c r="H6" s="2"/>
      <c r="I6" s="2"/>
    </row>
    <row r="7" spans="1:9" x14ac:dyDescent="0.25">
      <c r="A7" s="2"/>
      <c r="B7" s="2"/>
      <c r="C7" s="20"/>
      <c r="D7" s="20"/>
      <c r="E7" s="2"/>
      <c r="F7" s="2"/>
      <c r="G7" s="2"/>
      <c r="H7" s="2"/>
      <c r="I7" s="2"/>
    </row>
    <row r="8" spans="1:9" x14ac:dyDescent="0.25">
      <c r="A8" s="14" t="s">
        <v>119</v>
      </c>
      <c r="B8" s="2"/>
      <c r="C8" s="20"/>
      <c r="D8" s="81">
        <v>0</v>
      </c>
      <c r="E8" s="15" t="s">
        <v>80</v>
      </c>
      <c r="F8" s="2"/>
      <c r="G8" s="2"/>
      <c r="H8" s="2"/>
      <c r="I8" s="2"/>
    </row>
    <row r="9" spans="1:9" x14ac:dyDescent="0.25">
      <c r="A9" s="14" t="s">
        <v>0</v>
      </c>
      <c r="B9" s="2"/>
      <c r="C9" s="20"/>
      <c r="D9" s="82">
        <v>706551.7</v>
      </c>
      <c r="E9" s="15" t="s">
        <v>80</v>
      </c>
      <c r="F9" s="2"/>
      <c r="G9" s="2"/>
      <c r="H9" s="2"/>
      <c r="I9" s="2"/>
    </row>
    <row r="10" spans="1:9" x14ac:dyDescent="0.25">
      <c r="A10" s="14" t="s">
        <v>1</v>
      </c>
      <c r="B10" s="2"/>
      <c r="C10" s="20"/>
      <c r="D10" s="82">
        <v>580756.11</v>
      </c>
      <c r="E10" s="15" t="s">
        <v>80</v>
      </c>
      <c r="F10" s="2"/>
      <c r="G10" s="2"/>
      <c r="H10" s="2"/>
      <c r="I10" s="2"/>
    </row>
    <row r="11" spans="1:9" x14ac:dyDescent="0.25">
      <c r="A11" s="14" t="s">
        <v>105</v>
      </c>
      <c r="B11" s="2"/>
      <c r="C11" s="20"/>
      <c r="D11" s="81">
        <f>H19</f>
        <v>146510.82</v>
      </c>
      <c r="E11" s="15" t="s">
        <v>80</v>
      </c>
      <c r="F11" s="2"/>
      <c r="G11" s="2"/>
      <c r="H11" s="2"/>
      <c r="I11" s="2"/>
    </row>
    <row r="12" spans="1:9" x14ac:dyDescent="0.25">
      <c r="A12" s="14" t="s">
        <v>2</v>
      </c>
      <c r="B12" s="2"/>
      <c r="C12" s="20"/>
      <c r="D12" s="81">
        <f>H20</f>
        <v>509675.93400000001</v>
      </c>
      <c r="E12" s="15" t="s">
        <v>80</v>
      </c>
    </row>
    <row r="13" spans="1:9" x14ac:dyDescent="0.25">
      <c r="A13" s="14" t="s">
        <v>3</v>
      </c>
      <c r="B13" s="2"/>
      <c r="C13" s="20"/>
      <c r="D13" s="81">
        <f>H39</f>
        <v>399785.87</v>
      </c>
      <c r="E13" s="15" t="s">
        <v>80</v>
      </c>
      <c r="F13" s="2" t="s">
        <v>111</v>
      </c>
      <c r="G13" s="2"/>
      <c r="H13" s="2"/>
      <c r="I13" s="79">
        <v>11770</v>
      </c>
    </row>
    <row r="14" spans="1:9" x14ac:dyDescent="0.25">
      <c r="A14" s="14" t="s">
        <v>4</v>
      </c>
      <c r="B14" s="2"/>
      <c r="C14" s="20"/>
      <c r="D14" s="81">
        <f>D9-D11-D12-D13</f>
        <v>-349420.92400000012</v>
      </c>
      <c r="E14" s="15" t="s">
        <v>80</v>
      </c>
      <c r="F14" s="2" t="s">
        <v>112</v>
      </c>
      <c r="G14" s="2"/>
      <c r="H14" s="2"/>
      <c r="I14" s="79">
        <v>5740</v>
      </c>
    </row>
    <row r="15" spans="1:9" x14ac:dyDescent="0.25">
      <c r="A15" s="14" t="s">
        <v>120</v>
      </c>
      <c r="B15" s="2"/>
      <c r="C15" s="20"/>
      <c r="D15" s="81">
        <f>D9-D10</f>
        <v>125795.58999999997</v>
      </c>
      <c r="E15" s="15" t="s">
        <v>80</v>
      </c>
      <c r="F15" s="80" t="s">
        <v>113</v>
      </c>
      <c r="G15" s="2"/>
      <c r="H15" s="2"/>
      <c r="I15" s="79">
        <f>I13-I14</f>
        <v>6030</v>
      </c>
    </row>
    <row r="16" spans="1:9" x14ac:dyDescent="0.25">
      <c r="A16" s="14" t="s">
        <v>121</v>
      </c>
      <c r="B16" s="2"/>
      <c r="C16" s="20"/>
      <c r="D16" s="81">
        <f>D14-D15</f>
        <v>-475216.51400000008</v>
      </c>
      <c r="E16" s="15" t="s">
        <v>80</v>
      </c>
      <c r="F16" s="2"/>
      <c r="G16" s="2"/>
      <c r="H16" s="2"/>
      <c r="I16" s="2"/>
    </row>
    <row r="17" spans="1:13" x14ac:dyDescent="0.25">
      <c r="A17" s="2"/>
      <c r="B17" s="2"/>
      <c r="C17" s="20"/>
      <c r="D17" s="20"/>
      <c r="E17" s="2"/>
      <c r="F17" s="2"/>
      <c r="G17" s="2"/>
      <c r="H17" s="2" t="s">
        <v>26</v>
      </c>
      <c r="I17" s="2" t="s">
        <v>25</v>
      </c>
    </row>
    <row r="18" spans="1:13" ht="21" x14ac:dyDescent="0.25">
      <c r="A18" s="6" t="s">
        <v>5</v>
      </c>
      <c r="B18" s="6" t="s">
        <v>6</v>
      </c>
      <c r="C18" s="23" t="s">
        <v>7</v>
      </c>
      <c r="D18" s="23" t="s">
        <v>8</v>
      </c>
      <c r="E18" s="6" t="s">
        <v>9</v>
      </c>
      <c r="F18" s="6" t="s">
        <v>10</v>
      </c>
      <c r="G18" s="6" t="s">
        <v>11</v>
      </c>
      <c r="H18" s="6" t="s">
        <v>12</v>
      </c>
      <c r="I18" s="6" t="s">
        <v>12</v>
      </c>
      <c r="K18" s="94">
        <f>K19+K20+K39</f>
        <v>-350801.09599999996</v>
      </c>
      <c r="L18" s="6" t="s">
        <v>212</v>
      </c>
      <c r="M18" s="6">
        <v>2015</v>
      </c>
    </row>
    <row r="19" spans="1:13" ht="120" customHeight="1" x14ac:dyDescent="0.25">
      <c r="A19" s="34">
        <v>1</v>
      </c>
      <c r="B19" s="35" t="s">
        <v>15</v>
      </c>
      <c r="C19" s="36" t="s">
        <v>16</v>
      </c>
      <c r="D19" s="37" t="s">
        <v>17</v>
      </c>
      <c r="E19" s="38" t="s">
        <v>18</v>
      </c>
      <c r="F19" s="39">
        <f>H4</f>
        <v>7819.6</v>
      </c>
      <c r="G19" s="38">
        <v>3.57</v>
      </c>
      <c r="H19" s="55">
        <v>146510.82</v>
      </c>
      <c r="I19" s="68">
        <f>G19*H4*C6</f>
        <v>167495.83199999999</v>
      </c>
      <c r="K19" s="94">
        <f>I19-H19</f>
        <v>20985.011999999988</v>
      </c>
      <c r="L19" s="95">
        <f>H19/F19/6</f>
        <v>3.1227262264054425</v>
      </c>
      <c r="M19" s="95">
        <v>4.57</v>
      </c>
    </row>
    <row r="20" spans="1:13" ht="22.5" customHeight="1" x14ac:dyDescent="0.25">
      <c r="A20" s="40">
        <v>2</v>
      </c>
      <c r="B20" s="161" t="s">
        <v>19</v>
      </c>
      <c r="C20" s="162"/>
      <c r="D20" s="162"/>
      <c r="E20" s="162"/>
      <c r="F20" s="162"/>
      <c r="G20" s="163"/>
      <c r="H20" s="55">
        <f>SUM(H21+H28+H32+H38)</f>
        <v>509675.93400000001</v>
      </c>
      <c r="I20" s="69">
        <f>SUM(I21+I28+I32+I38)</f>
        <v>443840.49600000004</v>
      </c>
      <c r="K20" s="94">
        <f t="shared" ref="K20:K39" si="0">I20-H20</f>
        <v>-65835.437999999966</v>
      </c>
      <c r="L20" s="95"/>
      <c r="M20" s="95"/>
    </row>
    <row r="21" spans="1:13" ht="21" customHeight="1" x14ac:dyDescent="0.25">
      <c r="A21" s="41" t="s">
        <v>20</v>
      </c>
      <c r="B21" s="164" t="s">
        <v>21</v>
      </c>
      <c r="C21" s="165"/>
      <c r="D21" s="165"/>
      <c r="E21" s="165"/>
      <c r="F21" s="165"/>
      <c r="G21" s="166"/>
      <c r="H21" s="56">
        <f>SUM(H22:H27)</f>
        <v>155946.97</v>
      </c>
      <c r="I21" s="70">
        <f>SUM(I22:I27)</f>
        <v>118232.35200000001</v>
      </c>
      <c r="K21" s="94">
        <f t="shared" si="0"/>
        <v>-37714.617999999988</v>
      </c>
      <c r="L21" s="95"/>
      <c r="M21" s="95"/>
    </row>
    <row r="22" spans="1:13" ht="52.5" customHeight="1" x14ac:dyDescent="0.25">
      <c r="A22" s="8" t="s">
        <v>22</v>
      </c>
      <c r="B22" s="5" t="s">
        <v>23</v>
      </c>
      <c r="C22" s="24" t="s">
        <v>81</v>
      </c>
      <c r="D22" s="32" t="s">
        <v>24</v>
      </c>
      <c r="E22" s="1" t="s">
        <v>18</v>
      </c>
      <c r="F22" s="7">
        <f>H4</f>
        <v>7819.6</v>
      </c>
      <c r="G22" s="3">
        <v>1.2</v>
      </c>
      <c r="H22" s="56">
        <f>F47</f>
        <v>82088.179999999993</v>
      </c>
      <c r="I22" s="70">
        <f>G22*H4*C6</f>
        <v>56301.120000000003</v>
      </c>
      <c r="K22" s="94">
        <f t="shared" si="0"/>
        <v>-25787.05999999999</v>
      </c>
      <c r="L22" s="95">
        <f t="shared" ref="L22:L39" si="1">H22/F22/6</f>
        <v>1.7496244479683529</v>
      </c>
      <c r="M22" s="95">
        <v>1.8</v>
      </c>
    </row>
    <row r="23" spans="1:13" ht="24" x14ac:dyDescent="0.25">
      <c r="A23" s="8" t="s">
        <v>27</v>
      </c>
      <c r="B23" s="5" t="s">
        <v>28</v>
      </c>
      <c r="C23" s="25" t="s">
        <v>29</v>
      </c>
      <c r="D23" s="29" t="s">
        <v>38</v>
      </c>
      <c r="E23" s="1" t="s">
        <v>18</v>
      </c>
      <c r="F23" s="7">
        <f>H4</f>
        <v>7819.6</v>
      </c>
      <c r="G23" s="3">
        <v>0.1</v>
      </c>
      <c r="H23" s="56">
        <f>F48</f>
        <v>2021.6</v>
      </c>
      <c r="I23" s="47">
        <f>G23*H4*C6</f>
        <v>4691.76</v>
      </c>
      <c r="K23" s="94">
        <f t="shared" si="0"/>
        <v>2670.1600000000003</v>
      </c>
      <c r="L23" s="95">
        <f t="shared" si="1"/>
        <v>4.308830801234504E-2</v>
      </c>
      <c r="M23" s="95">
        <v>0.05</v>
      </c>
    </row>
    <row r="24" spans="1:13" x14ac:dyDescent="0.25">
      <c r="A24" s="8" t="s">
        <v>30</v>
      </c>
      <c r="B24" s="5" t="s">
        <v>31</v>
      </c>
      <c r="C24" s="25" t="s">
        <v>31</v>
      </c>
      <c r="D24" s="29" t="s">
        <v>32</v>
      </c>
      <c r="E24" s="1" t="s">
        <v>18</v>
      </c>
      <c r="F24" s="7">
        <f>H4</f>
        <v>7819.6</v>
      </c>
      <c r="G24" s="3">
        <v>1.07</v>
      </c>
      <c r="H24" s="56">
        <f>F49</f>
        <v>58898.400000000001</v>
      </c>
      <c r="I24" s="70">
        <f>G24*H4*C6</f>
        <v>50201.832000000009</v>
      </c>
      <c r="K24" s="94">
        <f t="shared" si="0"/>
        <v>-8696.567999999992</v>
      </c>
      <c r="L24" s="95">
        <f t="shared" si="1"/>
        <v>1.2553583303493785</v>
      </c>
      <c r="M24" s="95">
        <v>1.1299999999999999</v>
      </c>
    </row>
    <row r="25" spans="1:13" ht="48" x14ac:dyDescent="0.25">
      <c r="A25" s="8" t="s">
        <v>33</v>
      </c>
      <c r="B25" s="4" t="s">
        <v>116</v>
      </c>
      <c r="C25" s="25" t="s">
        <v>117</v>
      </c>
      <c r="D25" s="29" t="s">
        <v>34</v>
      </c>
      <c r="E25" s="1" t="s">
        <v>18</v>
      </c>
      <c r="F25" s="7">
        <f>H4</f>
        <v>7819.6</v>
      </c>
      <c r="G25" s="3">
        <v>0.1</v>
      </c>
      <c r="H25" s="56">
        <f>F50+F51</f>
        <v>10592.91</v>
      </c>
      <c r="I25" s="70">
        <f>G25*H4*C6</f>
        <v>4691.76</v>
      </c>
      <c r="K25" s="94">
        <f t="shared" si="0"/>
        <v>-5901.15</v>
      </c>
      <c r="L25" s="95">
        <f t="shared" si="1"/>
        <v>0.22577689395877024</v>
      </c>
      <c r="M25" s="95">
        <v>0.24</v>
      </c>
    </row>
    <row r="26" spans="1:13" ht="24" x14ac:dyDescent="0.25">
      <c r="A26" s="8" t="s">
        <v>35</v>
      </c>
      <c r="B26" s="4" t="s">
        <v>36</v>
      </c>
      <c r="C26" s="26" t="s">
        <v>37</v>
      </c>
      <c r="D26" s="29" t="s">
        <v>38</v>
      </c>
      <c r="E26" s="1" t="s">
        <v>18</v>
      </c>
      <c r="F26" s="7">
        <f>H4</f>
        <v>7819.6</v>
      </c>
      <c r="G26" s="10">
        <v>0.05</v>
      </c>
      <c r="H26" s="57">
        <f>F52</f>
        <v>2345.88</v>
      </c>
      <c r="I26" s="70">
        <f>G26*H4*C6</f>
        <v>2345.88</v>
      </c>
      <c r="K26" s="94">
        <f t="shared" si="0"/>
        <v>0</v>
      </c>
      <c r="L26" s="95">
        <f t="shared" si="1"/>
        <v>4.9999999999999996E-2</v>
      </c>
      <c r="M26" s="95">
        <v>0.05</v>
      </c>
    </row>
    <row r="27" spans="1:13" x14ac:dyDescent="0.25">
      <c r="A27" s="8" t="s">
        <v>39</v>
      </c>
      <c r="B27" s="4" t="s">
        <v>40</v>
      </c>
      <c r="C27" s="27" t="s">
        <v>41</v>
      </c>
      <c r="D27" s="28" t="s">
        <v>32</v>
      </c>
      <c r="E27" s="1" t="s">
        <v>18</v>
      </c>
      <c r="F27" s="7">
        <f>H4</f>
        <v>7819.6</v>
      </c>
      <c r="G27" s="10">
        <v>0</v>
      </c>
      <c r="H27" s="56">
        <v>0</v>
      </c>
      <c r="I27" s="70">
        <f>G27*H4*C6</f>
        <v>0</v>
      </c>
      <c r="K27" s="94">
        <f t="shared" si="0"/>
        <v>0</v>
      </c>
      <c r="L27" s="95">
        <f t="shared" si="1"/>
        <v>0</v>
      </c>
      <c r="M27" s="95">
        <v>0</v>
      </c>
    </row>
    <row r="28" spans="1:13" ht="19.5" customHeight="1" x14ac:dyDescent="0.25">
      <c r="A28" s="41" t="s">
        <v>42</v>
      </c>
      <c r="B28" s="167" t="s">
        <v>43</v>
      </c>
      <c r="C28" s="168"/>
      <c r="D28" s="168"/>
      <c r="E28" s="168"/>
      <c r="F28" s="168"/>
      <c r="G28" s="169"/>
      <c r="H28" s="56">
        <f>SUM(H29:H31)</f>
        <v>65510.045999999995</v>
      </c>
      <c r="I28" s="70">
        <f>SUM(I29:I31)</f>
        <v>64277.112000000001</v>
      </c>
      <c r="K28" s="94">
        <f t="shared" si="0"/>
        <v>-1232.9339999999938</v>
      </c>
      <c r="L28" s="95"/>
      <c r="M28" s="95"/>
    </row>
    <row r="29" spans="1:13" ht="96.75" customHeight="1" x14ac:dyDescent="0.25">
      <c r="A29" s="8" t="s">
        <v>44</v>
      </c>
      <c r="B29" s="4" t="s">
        <v>45</v>
      </c>
      <c r="C29" s="27" t="s">
        <v>83</v>
      </c>
      <c r="D29" s="33" t="s">
        <v>82</v>
      </c>
      <c r="E29" s="1" t="s">
        <v>18</v>
      </c>
      <c r="F29" s="7">
        <f>H4</f>
        <v>7819.6</v>
      </c>
      <c r="G29" s="3">
        <v>1.21</v>
      </c>
      <c r="H29" s="56">
        <f>F53</f>
        <v>62694.99</v>
      </c>
      <c r="I29" s="70">
        <f>G29*H4*C6</f>
        <v>56770.296000000002</v>
      </c>
      <c r="K29" s="94">
        <f t="shared" si="0"/>
        <v>-5924.6939999999959</v>
      </c>
      <c r="L29" s="95">
        <f t="shared" si="1"/>
        <v>1.3362787099084352</v>
      </c>
      <c r="M29" s="95">
        <v>1.4</v>
      </c>
    </row>
    <row r="30" spans="1:13" ht="22.5" x14ac:dyDescent="0.25">
      <c r="A30" s="8" t="s">
        <v>46</v>
      </c>
      <c r="B30" s="4" t="s">
        <v>47</v>
      </c>
      <c r="C30" s="27" t="s">
        <v>48</v>
      </c>
      <c r="D30" s="28" t="s">
        <v>32</v>
      </c>
      <c r="E30" s="1" t="s">
        <v>18</v>
      </c>
      <c r="F30" s="7">
        <f>H4</f>
        <v>7819.6</v>
      </c>
      <c r="G30" s="3">
        <v>0.06</v>
      </c>
      <c r="H30" s="56">
        <f>G30*H4*C6</f>
        <v>2815.056</v>
      </c>
      <c r="I30" s="70">
        <f>G30*H4*C6</f>
        <v>2815.056</v>
      </c>
      <c r="K30" s="94">
        <f t="shared" si="0"/>
        <v>0</v>
      </c>
      <c r="L30" s="95">
        <f t="shared" si="1"/>
        <v>0.06</v>
      </c>
      <c r="M30" s="95">
        <v>0.05</v>
      </c>
    </row>
    <row r="31" spans="1:13" ht="36" x14ac:dyDescent="0.25">
      <c r="A31" s="8" t="s">
        <v>49</v>
      </c>
      <c r="B31" s="17" t="s">
        <v>50</v>
      </c>
      <c r="C31" s="27" t="s">
        <v>51</v>
      </c>
      <c r="D31" s="28" t="s">
        <v>52</v>
      </c>
      <c r="E31" s="1" t="s">
        <v>18</v>
      </c>
      <c r="F31" s="7">
        <f>H4</f>
        <v>7819.6</v>
      </c>
      <c r="G31" s="3">
        <v>0.1</v>
      </c>
      <c r="H31" s="56">
        <f>F54</f>
        <v>0</v>
      </c>
      <c r="I31" s="70">
        <f>G31*H4*C6</f>
        <v>4691.76</v>
      </c>
      <c r="K31" s="94">
        <f t="shared" si="0"/>
        <v>4691.76</v>
      </c>
      <c r="L31" s="95">
        <f t="shared" si="1"/>
        <v>0</v>
      </c>
      <c r="M31" s="95">
        <v>0.05</v>
      </c>
    </row>
    <row r="32" spans="1:13" ht="20.25" customHeight="1" x14ac:dyDescent="0.25">
      <c r="A32" s="41" t="s">
        <v>53</v>
      </c>
      <c r="B32" s="167" t="s">
        <v>54</v>
      </c>
      <c r="C32" s="168"/>
      <c r="D32" s="168"/>
      <c r="E32" s="168"/>
      <c r="F32" s="168"/>
      <c r="G32" s="169"/>
      <c r="H32" s="56">
        <f>SUM(H33:H37)</f>
        <v>237547.90999999997</v>
      </c>
      <c r="I32" s="70">
        <f>SUM(I33:I37)</f>
        <v>210660.024</v>
      </c>
      <c r="K32" s="94">
        <f t="shared" si="0"/>
        <v>-26887.885999999969</v>
      </c>
      <c r="L32" s="95"/>
      <c r="M32" s="95"/>
    </row>
    <row r="33" spans="1:13" ht="54.75" customHeight="1" x14ac:dyDescent="0.25">
      <c r="A33" s="8" t="s">
        <v>55</v>
      </c>
      <c r="B33" s="4" t="s">
        <v>56</v>
      </c>
      <c r="C33" s="27" t="s">
        <v>57</v>
      </c>
      <c r="D33" s="28" t="s">
        <v>32</v>
      </c>
      <c r="E33" s="1" t="s">
        <v>18</v>
      </c>
      <c r="F33" s="7">
        <f>H4</f>
        <v>7819.6</v>
      </c>
      <c r="G33" s="11">
        <v>0.5</v>
      </c>
      <c r="H33" s="56">
        <v>69565.09</v>
      </c>
      <c r="I33" s="70">
        <f>G33*H4*C6</f>
        <v>23458.800000000003</v>
      </c>
      <c r="K33" s="94">
        <f t="shared" si="0"/>
        <v>-46106.289999999994</v>
      </c>
      <c r="L33" s="95">
        <f t="shared" si="1"/>
        <v>1.4827077685133083</v>
      </c>
      <c r="M33" s="95">
        <v>1.6</v>
      </c>
    </row>
    <row r="34" spans="1:13" ht="24" x14ac:dyDescent="0.25">
      <c r="A34" s="8" t="s">
        <v>58</v>
      </c>
      <c r="B34" s="4" t="s">
        <v>97</v>
      </c>
      <c r="C34" s="27" t="s">
        <v>96</v>
      </c>
      <c r="D34" s="28" t="s">
        <v>32</v>
      </c>
      <c r="E34" s="1" t="s">
        <v>18</v>
      </c>
      <c r="F34" s="7">
        <f>H4</f>
        <v>7819.6</v>
      </c>
      <c r="G34" s="11">
        <v>0</v>
      </c>
      <c r="H34" s="56">
        <f>F56</f>
        <v>0</v>
      </c>
      <c r="I34" s="70">
        <f>G34*H4*C6</f>
        <v>0</v>
      </c>
      <c r="J34">
        <v>0.49</v>
      </c>
      <c r="K34" s="94">
        <f t="shared" si="0"/>
        <v>0</v>
      </c>
      <c r="L34" s="95">
        <f t="shared" si="1"/>
        <v>0</v>
      </c>
      <c r="M34" s="95">
        <v>0</v>
      </c>
    </row>
    <row r="35" spans="1:13" ht="41.25" customHeight="1" x14ac:dyDescent="0.25">
      <c r="A35" s="8" t="s">
        <v>59</v>
      </c>
      <c r="B35" s="4" t="s">
        <v>60</v>
      </c>
      <c r="C35" s="24" t="s">
        <v>61</v>
      </c>
      <c r="D35" s="29" t="s">
        <v>62</v>
      </c>
      <c r="E35" s="1" t="s">
        <v>18</v>
      </c>
      <c r="F35" s="7">
        <f>H4</f>
        <v>7819.6</v>
      </c>
      <c r="G35" s="9">
        <v>0.7</v>
      </c>
      <c r="H35" s="57">
        <v>27997.06</v>
      </c>
      <c r="I35" s="47">
        <f>G35*H4*C6</f>
        <v>32842.32</v>
      </c>
      <c r="K35" s="94">
        <f t="shared" si="0"/>
        <v>4845.2599999999984</v>
      </c>
      <c r="L35" s="95">
        <f t="shared" si="1"/>
        <v>0.59672830664825138</v>
      </c>
      <c r="M35" s="95">
        <v>0.7</v>
      </c>
    </row>
    <row r="36" spans="1:13" ht="42.75" customHeight="1" x14ac:dyDescent="0.25">
      <c r="A36" s="8" t="s">
        <v>63</v>
      </c>
      <c r="B36" s="4" t="s">
        <v>66</v>
      </c>
      <c r="C36" s="27" t="s">
        <v>85</v>
      </c>
      <c r="D36" s="33" t="s">
        <v>84</v>
      </c>
      <c r="E36" s="1" t="s">
        <v>18</v>
      </c>
      <c r="F36" s="7">
        <f>H4</f>
        <v>7819.6</v>
      </c>
      <c r="G36" s="11">
        <v>2.85</v>
      </c>
      <c r="H36" s="56">
        <f>F57</f>
        <v>121985.76</v>
      </c>
      <c r="I36" s="70">
        <f>G36*H4*C6</f>
        <v>133715.16</v>
      </c>
      <c r="K36" s="94">
        <f t="shared" si="0"/>
        <v>11729.400000000009</v>
      </c>
      <c r="L36" s="95">
        <f t="shared" si="1"/>
        <v>2.5999999999999996</v>
      </c>
      <c r="M36" s="95">
        <v>2.65</v>
      </c>
    </row>
    <row r="37" spans="1:13" ht="45" customHeight="1" x14ac:dyDescent="0.25">
      <c r="A37" s="8" t="s">
        <v>64</v>
      </c>
      <c r="B37" s="5" t="s">
        <v>67</v>
      </c>
      <c r="C37" s="24" t="s">
        <v>68</v>
      </c>
      <c r="D37" s="29" t="s">
        <v>69</v>
      </c>
      <c r="E37" s="1" t="s">
        <v>18</v>
      </c>
      <c r="F37" s="7">
        <f>H4</f>
        <v>7819.6</v>
      </c>
      <c r="G37" s="9">
        <v>0.44</v>
      </c>
      <c r="H37" s="56">
        <f>F55</f>
        <v>18000</v>
      </c>
      <c r="I37" s="47">
        <f>G37*H4*C6</f>
        <v>20643.744000000002</v>
      </c>
      <c r="K37" s="94">
        <f t="shared" si="0"/>
        <v>2643.7440000000024</v>
      </c>
      <c r="L37" s="95">
        <f t="shared" si="1"/>
        <v>0.38365133766433063</v>
      </c>
      <c r="M37" s="95">
        <v>0.5</v>
      </c>
    </row>
    <row r="38" spans="1:13" ht="36" x14ac:dyDescent="0.25">
      <c r="A38" s="41" t="s">
        <v>65</v>
      </c>
      <c r="B38" s="42" t="s">
        <v>70</v>
      </c>
      <c r="C38" s="43" t="s">
        <v>71</v>
      </c>
      <c r="D38" s="44" t="s">
        <v>72</v>
      </c>
      <c r="E38" s="45" t="s">
        <v>18</v>
      </c>
      <c r="F38" s="46">
        <f>H4</f>
        <v>7819.6</v>
      </c>
      <c r="G38" s="47">
        <v>1.08</v>
      </c>
      <c r="H38" s="56">
        <f>G38*H4*C6</f>
        <v>50671.008000000009</v>
      </c>
      <c r="I38" s="70">
        <f>G38*H4*C6</f>
        <v>50671.008000000009</v>
      </c>
      <c r="K38" s="94">
        <f t="shared" si="0"/>
        <v>0</v>
      </c>
      <c r="L38" s="95">
        <f t="shared" si="1"/>
        <v>1.08</v>
      </c>
      <c r="M38" s="95">
        <v>1</v>
      </c>
    </row>
    <row r="39" spans="1:13" ht="25.5" customHeight="1" x14ac:dyDescent="0.25">
      <c r="A39" s="40">
        <v>3</v>
      </c>
      <c r="B39" s="48" t="s">
        <v>73</v>
      </c>
      <c r="C39" s="36"/>
      <c r="D39" s="37" t="s">
        <v>74</v>
      </c>
      <c r="E39" s="38" t="s">
        <v>18</v>
      </c>
      <c r="F39" s="39">
        <f>H4</f>
        <v>7819.6</v>
      </c>
      <c r="G39" s="49">
        <v>2</v>
      </c>
      <c r="H39" s="55">
        <f>F58</f>
        <v>399785.87</v>
      </c>
      <c r="I39" s="69">
        <f>G39*H4*C6</f>
        <v>93835.200000000012</v>
      </c>
      <c r="K39" s="94">
        <f t="shared" si="0"/>
        <v>-305950.67</v>
      </c>
      <c r="L39" s="95">
        <f t="shared" si="1"/>
        <v>8.5210213224887887</v>
      </c>
      <c r="M39" s="95">
        <v>3</v>
      </c>
    </row>
    <row r="40" spans="1:13" ht="24.75" customHeight="1" x14ac:dyDescent="0.25">
      <c r="A40" s="63"/>
      <c r="B40" s="50"/>
      <c r="C40" s="51"/>
      <c r="D40" s="50"/>
      <c r="E40" s="64"/>
      <c r="F40" s="65"/>
      <c r="G40" s="66"/>
      <c r="H40" s="67"/>
      <c r="I40" s="67"/>
      <c r="L40" s="95">
        <f>SUM(L19:L39)</f>
        <v>22.506961651917401</v>
      </c>
      <c r="M40" s="95">
        <f>SUM(M19:M39)</f>
        <v>18.79</v>
      </c>
    </row>
    <row r="41" spans="1:13" ht="25.5" customHeight="1" x14ac:dyDescent="0.25">
      <c r="A41" s="63"/>
      <c r="B41" s="50" t="s">
        <v>106</v>
      </c>
      <c r="C41" s="51" t="s">
        <v>101</v>
      </c>
      <c r="D41" s="50" t="s">
        <v>107</v>
      </c>
      <c r="E41" s="64"/>
      <c r="F41" s="65"/>
      <c r="G41" s="66"/>
      <c r="H41" s="67"/>
      <c r="I41" s="67"/>
    </row>
    <row r="42" spans="1:13" ht="25.5" customHeight="1" x14ac:dyDescent="0.25">
      <c r="A42" s="63"/>
      <c r="B42" s="50"/>
      <c r="C42" s="51"/>
      <c r="D42" s="50"/>
      <c r="E42" s="64"/>
      <c r="F42" s="65"/>
      <c r="G42" s="66"/>
      <c r="H42" s="67"/>
      <c r="I42" s="67"/>
    </row>
    <row r="43" spans="1:13" ht="25.5" customHeight="1" x14ac:dyDescent="0.25">
      <c r="A43" s="63"/>
      <c r="B43" s="50"/>
      <c r="C43" s="51"/>
      <c r="D43" s="50"/>
      <c r="E43" s="64"/>
      <c r="F43" s="65"/>
      <c r="G43" s="189" t="s">
        <v>108</v>
      </c>
      <c r="H43" s="189"/>
      <c r="I43" s="189"/>
      <c r="J43" s="189"/>
    </row>
    <row r="44" spans="1:13" ht="25.5" customHeight="1" x14ac:dyDescent="0.25">
      <c r="A44" s="63"/>
      <c r="B44" s="50"/>
      <c r="C44" s="51"/>
      <c r="D44" s="50"/>
      <c r="E44" s="64"/>
      <c r="F44" s="65"/>
      <c r="G44" s="66"/>
      <c r="H44" s="67"/>
      <c r="I44" s="67"/>
    </row>
    <row r="46" spans="1:13" ht="24" x14ac:dyDescent="0.25">
      <c r="A46" s="1" t="s">
        <v>5</v>
      </c>
      <c r="B46" s="1" t="s">
        <v>86</v>
      </c>
      <c r="C46" s="28" t="s">
        <v>87</v>
      </c>
      <c r="D46" s="28" t="s">
        <v>88</v>
      </c>
      <c r="E46" s="1"/>
      <c r="F46" s="1" t="s">
        <v>89</v>
      </c>
      <c r="H46" s="62"/>
      <c r="I46" s="62"/>
    </row>
    <row r="47" spans="1:13" ht="18.75" customHeight="1" x14ac:dyDescent="0.25">
      <c r="A47" s="1"/>
      <c r="B47" s="16" t="s">
        <v>90</v>
      </c>
      <c r="C47" s="28"/>
      <c r="D47" s="28"/>
      <c r="E47" s="3"/>
      <c r="F47" s="72">
        <v>82088.179999999993</v>
      </c>
      <c r="H47" s="62"/>
    </row>
    <row r="48" spans="1:13" ht="24.75" customHeight="1" x14ac:dyDescent="0.25">
      <c r="A48" s="1"/>
      <c r="B48" s="16" t="s">
        <v>28</v>
      </c>
      <c r="C48" s="28"/>
      <c r="D48" s="28"/>
      <c r="E48" s="3"/>
      <c r="F48" s="72">
        <v>2021.6</v>
      </c>
    </row>
    <row r="49" spans="1:6" ht="25.5" customHeight="1" x14ac:dyDescent="0.25">
      <c r="A49" s="1"/>
      <c r="B49" s="16" t="s">
        <v>91</v>
      </c>
      <c r="C49" s="28"/>
      <c r="D49" s="28"/>
      <c r="E49" s="3"/>
      <c r="F49" s="72">
        <v>58898.400000000001</v>
      </c>
    </row>
    <row r="50" spans="1:6" ht="24.75" customHeight="1" x14ac:dyDescent="0.25">
      <c r="A50" s="1"/>
      <c r="B50" s="16" t="s">
        <v>92</v>
      </c>
      <c r="C50" s="28"/>
      <c r="D50" s="28"/>
      <c r="E50" s="3"/>
      <c r="F50" s="72">
        <v>10592.91</v>
      </c>
    </row>
    <row r="51" spans="1:6" ht="34.5" customHeight="1" x14ac:dyDescent="0.25">
      <c r="A51" s="1"/>
      <c r="B51" s="16" t="s">
        <v>93</v>
      </c>
      <c r="C51" s="28"/>
      <c r="D51" s="28"/>
      <c r="E51" s="3"/>
      <c r="F51" s="72">
        <v>0</v>
      </c>
    </row>
    <row r="52" spans="1:6" ht="22.5" customHeight="1" x14ac:dyDescent="0.25">
      <c r="A52" s="1"/>
      <c r="B52" s="16" t="s">
        <v>94</v>
      </c>
      <c r="C52" s="28"/>
      <c r="D52" s="28"/>
      <c r="E52" s="3"/>
      <c r="F52" s="72">
        <f>I26</f>
        <v>2345.88</v>
      </c>
    </row>
    <row r="53" spans="1:6" ht="23.25" customHeight="1" x14ac:dyDescent="0.25">
      <c r="A53" s="1"/>
      <c r="B53" s="16" t="s">
        <v>45</v>
      </c>
      <c r="C53" s="28"/>
      <c r="D53" s="28"/>
      <c r="E53" s="3"/>
      <c r="F53" s="72">
        <v>62694.99</v>
      </c>
    </row>
    <row r="54" spans="1:6" ht="31.5" customHeight="1" x14ac:dyDescent="0.25">
      <c r="A54" s="1"/>
      <c r="B54" s="17" t="s">
        <v>50</v>
      </c>
      <c r="C54" s="28"/>
      <c r="D54" s="28"/>
      <c r="E54" s="3"/>
      <c r="F54" s="72">
        <v>0</v>
      </c>
    </row>
    <row r="55" spans="1:6" ht="19.5" customHeight="1" x14ac:dyDescent="0.25">
      <c r="A55" s="1"/>
      <c r="B55" s="5" t="s">
        <v>67</v>
      </c>
      <c r="C55" s="28"/>
      <c r="D55" s="28"/>
      <c r="E55" s="9"/>
      <c r="F55" s="72">
        <v>18000</v>
      </c>
    </row>
    <row r="56" spans="1:6" ht="23.25" customHeight="1" x14ac:dyDescent="0.25">
      <c r="A56" s="52"/>
      <c r="B56" s="4" t="s">
        <v>97</v>
      </c>
      <c r="C56" s="30"/>
      <c r="D56" s="30"/>
      <c r="E56" s="52"/>
      <c r="F56" s="72">
        <v>0</v>
      </c>
    </row>
    <row r="57" spans="1:6" ht="15" customHeight="1" x14ac:dyDescent="0.25">
      <c r="A57" s="52"/>
      <c r="B57" s="4" t="s">
        <v>66</v>
      </c>
      <c r="C57" s="30"/>
      <c r="D57" s="30"/>
      <c r="E57" s="52"/>
      <c r="F57" s="73">
        <v>121985.76</v>
      </c>
    </row>
    <row r="58" spans="1:6" ht="22.5" x14ac:dyDescent="0.25">
      <c r="A58" s="38"/>
      <c r="B58" s="53" t="s">
        <v>102</v>
      </c>
      <c r="C58" s="37"/>
      <c r="D58" s="37"/>
      <c r="E58" s="74"/>
      <c r="F58" s="75">
        <v>399785.87</v>
      </c>
    </row>
    <row r="59" spans="1:6" x14ac:dyDescent="0.25">
      <c r="A59" s="1"/>
      <c r="B59" s="16" t="s">
        <v>95</v>
      </c>
      <c r="C59" s="29"/>
      <c r="D59" s="29"/>
      <c r="E59" s="9"/>
      <c r="F59" s="72">
        <v>0</v>
      </c>
    </row>
    <row r="60" spans="1:6" x14ac:dyDescent="0.25">
      <c r="A60" s="1"/>
      <c r="B60" s="16" t="s">
        <v>100</v>
      </c>
      <c r="C60" s="29"/>
      <c r="D60" s="29"/>
      <c r="E60" s="9"/>
      <c r="F60" s="72">
        <v>0</v>
      </c>
    </row>
    <row r="61" spans="1:6" x14ac:dyDescent="0.25">
      <c r="A61" s="54"/>
      <c r="B61" s="17" t="s">
        <v>103</v>
      </c>
      <c r="C61" s="28"/>
      <c r="D61" s="28"/>
      <c r="E61" s="10"/>
      <c r="F61" s="72">
        <v>0</v>
      </c>
    </row>
    <row r="62" spans="1:6" x14ac:dyDescent="0.25">
      <c r="A62" s="54"/>
      <c r="B62" s="17" t="s">
        <v>104</v>
      </c>
      <c r="C62" s="28"/>
      <c r="D62" s="28"/>
      <c r="E62" s="10"/>
      <c r="F62" s="72">
        <v>0</v>
      </c>
    </row>
    <row r="63" spans="1:6" ht="22.5" x14ac:dyDescent="0.25">
      <c r="A63" s="1"/>
      <c r="B63" s="16" t="s">
        <v>98</v>
      </c>
      <c r="C63" s="29"/>
      <c r="D63" s="29"/>
      <c r="E63" s="9"/>
      <c r="F63" s="72">
        <v>0</v>
      </c>
    </row>
    <row r="64" spans="1:6" x14ac:dyDescent="0.25">
      <c r="A64" s="52"/>
      <c r="B64" s="19" t="s">
        <v>99</v>
      </c>
      <c r="C64" s="30"/>
      <c r="D64" s="30"/>
      <c r="E64" s="52"/>
      <c r="F64" s="76">
        <v>0</v>
      </c>
    </row>
    <row r="65" spans="1:8" ht="23.25" x14ac:dyDescent="0.25">
      <c r="A65" s="52"/>
      <c r="B65" s="77" t="s">
        <v>109</v>
      </c>
      <c r="C65" s="30"/>
      <c r="D65" s="30"/>
      <c r="E65" s="52"/>
      <c r="F65" s="72">
        <v>28130</v>
      </c>
    </row>
    <row r="66" spans="1:8" x14ac:dyDescent="0.25">
      <c r="A66" s="58"/>
      <c r="B66" s="60"/>
      <c r="C66" s="59"/>
      <c r="D66" s="59"/>
      <c r="E66" s="58"/>
      <c r="F66" s="61"/>
    </row>
    <row r="67" spans="1:8" ht="15.75" x14ac:dyDescent="0.25">
      <c r="B67" s="78" t="s">
        <v>110</v>
      </c>
      <c r="E67" s="190"/>
      <c r="F67" s="190"/>
    </row>
    <row r="69" spans="1:8" x14ac:dyDescent="0.25">
      <c r="E69" s="190"/>
      <c r="F69" s="190"/>
    </row>
    <row r="70" spans="1:8" x14ac:dyDescent="0.25">
      <c r="A70" s="83"/>
      <c r="B70" s="84" t="s">
        <v>122</v>
      </c>
      <c r="C70" s="83"/>
      <c r="D70" s="83"/>
      <c r="E70" s="83"/>
      <c r="F70" s="83"/>
      <c r="G70" s="83"/>
      <c r="H70" s="85"/>
    </row>
    <row r="71" spans="1:8" ht="28.5" x14ac:dyDescent="0.25">
      <c r="A71" s="86" t="s">
        <v>5</v>
      </c>
      <c r="B71" s="191" t="s">
        <v>123</v>
      </c>
      <c r="C71" s="192"/>
      <c r="D71" s="192"/>
      <c r="E71" s="192"/>
      <c r="F71" s="86" t="s">
        <v>8</v>
      </c>
      <c r="G71" s="87" t="s">
        <v>124</v>
      </c>
      <c r="H71" s="87" t="s">
        <v>125</v>
      </c>
    </row>
    <row r="72" spans="1:8" x14ac:dyDescent="0.25">
      <c r="A72" s="88" t="s">
        <v>126</v>
      </c>
      <c r="B72" s="179" t="s">
        <v>127</v>
      </c>
      <c r="C72" s="180"/>
      <c r="D72" s="180"/>
      <c r="E72" s="180"/>
      <c r="F72" s="180"/>
      <c r="G72" s="180"/>
      <c r="H72" s="181"/>
    </row>
    <row r="73" spans="1:8" ht="24" x14ac:dyDescent="0.25">
      <c r="A73" s="88" t="s">
        <v>128</v>
      </c>
      <c r="B73" s="182" t="s">
        <v>129</v>
      </c>
      <c r="C73" s="183"/>
      <c r="D73" s="183"/>
      <c r="E73" s="183"/>
      <c r="F73" s="29" t="s">
        <v>130</v>
      </c>
      <c r="G73" s="90">
        <v>52</v>
      </c>
      <c r="H73" s="88" t="s">
        <v>131</v>
      </c>
    </row>
    <row r="74" spans="1:8" x14ac:dyDescent="0.25">
      <c r="A74" s="88" t="s">
        <v>132</v>
      </c>
      <c r="B74" s="182" t="s">
        <v>133</v>
      </c>
      <c r="C74" s="183"/>
      <c r="D74" s="183"/>
      <c r="E74" s="183"/>
      <c r="F74" s="29" t="s">
        <v>134</v>
      </c>
      <c r="G74" s="90">
        <v>184</v>
      </c>
      <c r="H74" s="88" t="s">
        <v>131</v>
      </c>
    </row>
    <row r="75" spans="1:8" x14ac:dyDescent="0.25">
      <c r="A75" s="88" t="s">
        <v>135</v>
      </c>
      <c r="B75" s="179" t="s">
        <v>136</v>
      </c>
      <c r="C75" s="180"/>
      <c r="D75" s="180"/>
      <c r="E75" s="180"/>
      <c r="F75" s="180"/>
      <c r="G75" s="180"/>
      <c r="H75" s="181"/>
    </row>
    <row r="76" spans="1:8" ht="36" x14ac:dyDescent="0.25">
      <c r="A76" s="88" t="s">
        <v>137</v>
      </c>
      <c r="B76" s="182" t="s">
        <v>138</v>
      </c>
      <c r="C76" s="183"/>
      <c r="D76" s="183"/>
      <c r="E76" s="183"/>
      <c r="F76" s="29" t="s">
        <v>139</v>
      </c>
      <c r="G76" s="90">
        <v>6</v>
      </c>
      <c r="H76" s="88" t="s">
        <v>131</v>
      </c>
    </row>
    <row r="77" spans="1:8" ht="36" x14ac:dyDescent="0.25">
      <c r="A77" s="88" t="s">
        <v>140</v>
      </c>
      <c r="B77" s="182" t="s">
        <v>141</v>
      </c>
      <c r="C77" s="183"/>
      <c r="D77" s="183"/>
      <c r="E77" s="183"/>
      <c r="F77" s="29" t="s">
        <v>139</v>
      </c>
      <c r="G77" s="90">
        <v>6</v>
      </c>
      <c r="H77" s="88" t="s">
        <v>131</v>
      </c>
    </row>
    <row r="78" spans="1:8" ht="36" x14ac:dyDescent="0.25">
      <c r="A78" s="88" t="s">
        <v>142</v>
      </c>
      <c r="B78" s="182" t="s">
        <v>143</v>
      </c>
      <c r="C78" s="183"/>
      <c r="D78" s="183"/>
      <c r="E78" s="183"/>
      <c r="F78" s="29" t="s">
        <v>139</v>
      </c>
      <c r="G78" s="90">
        <v>0</v>
      </c>
      <c r="H78" s="88" t="s">
        <v>131</v>
      </c>
    </row>
    <row r="79" spans="1:8" x14ac:dyDescent="0.25">
      <c r="A79" s="88" t="s">
        <v>144</v>
      </c>
      <c r="B79" s="182" t="s">
        <v>31</v>
      </c>
      <c r="C79" s="183"/>
      <c r="D79" s="183"/>
      <c r="E79" s="184"/>
      <c r="F79" s="29" t="s">
        <v>134</v>
      </c>
      <c r="G79" s="90">
        <v>368</v>
      </c>
      <c r="H79" s="88" t="s">
        <v>145</v>
      </c>
    </row>
    <row r="80" spans="1:8" ht="60" x14ac:dyDescent="0.25">
      <c r="A80" s="88" t="s">
        <v>146</v>
      </c>
      <c r="B80" s="182" t="s">
        <v>147</v>
      </c>
      <c r="C80" s="183"/>
      <c r="D80" s="183"/>
      <c r="E80" s="184"/>
      <c r="F80" s="29" t="s">
        <v>148</v>
      </c>
      <c r="G80" s="91" t="s">
        <v>149</v>
      </c>
      <c r="H80" s="89" t="s">
        <v>150</v>
      </c>
    </row>
    <row r="81" spans="1:8" x14ac:dyDescent="0.25">
      <c r="A81" s="88" t="s">
        <v>151</v>
      </c>
      <c r="B81" s="179" t="s">
        <v>152</v>
      </c>
      <c r="C81" s="180"/>
      <c r="D81" s="180"/>
      <c r="E81" s="180"/>
      <c r="F81" s="180"/>
      <c r="G81" s="180"/>
      <c r="H81" s="181"/>
    </row>
    <row r="82" spans="1:8" x14ac:dyDescent="0.25">
      <c r="A82" s="88" t="s">
        <v>153</v>
      </c>
      <c r="B82" s="179" t="s">
        <v>154</v>
      </c>
      <c r="C82" s="180"/>
      <c r="D82" s="180"/>
      <c r="E82" s="181"/>
      <c r="F82" s="29" t="s">
        <v>134</v>
      </c>
      <c r="G82" s="90">
        <v>184</v>
      </c>
      <c r="H82" s="88" t="s">
        <v>131</v>
      </c>
    </row>
    <row r="83" spans="1:8" x14ac:dyDescent="0.25">
      <c r="A83" s="88" t="s">
        <v>155</v>
      </c>
      <c r="B83" s="179" t="s">
        <v>156</v>
      </c>
      <c r="C83" s="180"/>
      <c r="D83" s="180"/>
      <c r="E83" s="181"/>
      <c r="F83" s="29" t="s">
        <v>134</v>
      </c>
      <c r="G83" s="90">
        <v>184</v>
      </c>
      <c r="H83" s="88" t="s">
        <v>131</v>
      </c>
    </row>
    <row r="84" spans="1:8" ht="36" x14ac:dyDescent="0.25">
      <c r="A84" s="88" t="s">
        <v>157</v>
      </c>
      <c r="B84" s="179" t="s">
        <v>158</v>
      </c>
      <c r="C84" s="180"/>
      <c r="D84" s="180"/>
      <c r="E84" s="181"/>
      <c r="F84" s="29" t="s">
        <v>139</v>
      </c>
      <c r="G84" s="90">
        <v>2</v>
      </c>
      <c r="H84" s="88" t="s">
        <v>131</v>
      </c>
    </row>
    <row r="85" spans="1:8" ht="60" x14ac:dyDescent="0.25">
      <c r="A85" s="88" t="s">
        <v>159</v>
      </c>
      <c r="B85" s="179" t="s">
        <v>160</v>
      </c>
      <c r="C85" s="180"/>
      <c r="D85" s="180"/>
      <c r="E85" s="181"/>
      <c r="F85" s="29" t="s">
        <v>161</v>
      </c>
      <c r="G85" s="90">
        <v>8</v>
      </c>
      <c r="H85" s="88" t="s">
        <v>162</v>
      </c>
    </row>
    <row r="86" spans="1:8" ht="36" x14ac:dyDescent="0.25">
      <c r="A86" s="88" t="s">
        <v>163</v>
      </c>
      <c r="B86" s="179" t="s">
        <v>164</v>
      </c>
      <c r="C86" s="180"/>
      <c r="D86" s="180"/>
      <c r="E86" s="181"/>
      <c r="F86" s="29" t="s">
        <v>139</v>
      </c>
      <c r="G86" s="90">
        <v>8</v>
      </c>
      <c r="H86" s="88" t="s">
        <v>162</v>
      </c>
    </row>
    <row r="87" spans="1:8" ht="108" x14ac:dyDescent="0.25">
      <c r="A87" s="88" t="s">
        <v>165</v>
      </c>
      <c r="B87" s="179" t="s">
        <v>166</v>
      </c>
      <c r="C87" s="180"/>
      <c r="D87" s="180"/>
      <c r="E87" s="181"/>
      <c r="F87" s="29" t="s">
        <v>167</v>
      </c>
      <c r="G87" s="90">
        <v>46</v>
      </c>
      <c r="H87" s="88" t="s">
        <v>131</v>
      </c>
    </row>
    <row r="88" spans="1:8" x14ac:dyDescent="0.25">
      <c r="A88" s="88" t="s">
        <v>168</v>
      </c>
      <c r="B88" s="179" t="s">
        <v>47</v>
      </c>
      <c r="C88" s="180"/>
      <c r="D88" s="180"/>
      <c r="E88" s="181"/>
      <c r="F88" s="29" t="s">
        <v>134</v>
      </c>
      <c r="G88" s="90">
        <v>184</v>
      </c>
      <c r="H88" s="88" t="s">
        <v>131</v>
      </c>
    </row>
    <row r="89" spans="1:8" x14ac:dyDescent="0.25">
      <c r="A89" s="88" t="s">
        <v>169</v>
      </c>
      <c r="B89" s="179" t="s">
        <v>170</v>
      </c>
      <c r="C89" s="180"/>
      <c r="D89" s="180"/>
      <c r="E89" s="180"/>
      <c r="F89" s="180"/>
      <c r="G89" s="180"/>
      <c r="H89" s="181"/>
    </row>
    <row r="90" spans="1:8" ht="36" x14ac:dyDescent="0.25">
      <c r="A90" s="88" t="s">
        <v>171</v>
      </c>
      <c r="B90" s="179" t="s">
        <v>172</v>
      </c>
      <c r="C90" s="180"/>
      <c r="D90" s="180"/>
      <c r="E90" s="181"/>
      <c r="F90" s="29" t="s">
        <v>139</v>
      </c>
      <c r="G90" s="90" t="e">
        <f>[1]апрель!H91+[1]май!H91+[1]июнь!H91+[1]июль!H91+[1]август!H91+[1]сентябрь!H91+[1]октябрь!H91+[1]ноябрь!H91+[1]декабрь!H91</f>
        <v>#REF!</v>
      </c>
      <c r="H90" s="88" t="s">
        <v>131</v>
      </c>
    </row>
    <row r="91" spans="1:8" ht="36" x14ac:dyDescent="0.25">
      <c r="A91" s="88" t="s">
        <v>173</v>
      </c>
      <c r="B91" s="179" t="s">
        <v>174</v>
      </c>
      <c r="C91" s="180"/>
      <c r="D91" s="180"/>
      <c r="E91" s="181"/>
      <c r="F91" s="29" t="s">
        <v>139</v>
      </c>
      <c r="G91" s="90">
        <v>0</v>
      </c>
      <c r="H91" s="88" t="s">
        <v>131</v>
      </c>
    </row>
    <row r="92" spans="1:8" ht="36" x14ac:dyDescent="0.25">
      <c r="A92" s="88" t="s">
        <v>175</v>
      </c>
      <c r="B92" s="179" t="s">
        <v>176</v>
      </c>
      <c r="C92" s="180"/>
      <c r="D92" s="180"/>
      <c r="E92" s="181"/>
      <c r="F92" s="29" t="s">
        <v>139</v>
      </c>
      <c r="G92" s="90" t="e">
        <f>[1]апрель!H93+[1]май!H93+[1]июнь!H93+[1]июль!H93+[1]август!H93+[1]сентябрь!H93+[1]октябрь!H93+[1]ноябрь!H93+[1]декабрь!H93</f>
        <v>#REF!</v>
      </c>
      <c r="H92" s="88" t="s">
        <v>131</v>
      </c>
    </row>
    <row r="93" spans="1:8" x14ac:dyDescent="0.25">
      <c r="A93" s="88" t="s">
        <v>177</v>
      </c>
      <c r="B93" s="179" t="s">
        <v>56</v>
      </c>
      <c r="C93" s="180"/>
      <c r="D93" s="180"/>
      <c r="E93" s="181"/>
      <c r="F93" s="29" t="s">
        <v>134</v>
      </c>
      <c r="G93" s="92">
        <v>184</v>
      </c>
      <c r="H93" s="88" t="s">
        <v>162</v>
      </c>
    </row>
    <row r="94" spans="1:8" ht="24" x14ac:dyDescent="0.25">
      <c r="A94" s="88" t="s">
        <v>178</v>
      </c>
      <c r="B94" s="179" t="s">
        <v>179</v>
      </c>
      <c r="C94" s="180"/>
      <c r="D94" s="180"/>
      <c r="E94" s="181"/>
      <c r="F94" s="29" t="s">
        <v>180</v>
      </c>
      <c r="G94" s="92">
        <v>0</v>
      </c>
      <c r="H94" s="88" t="s">
        <v>181</v>
      </c>
    </row>
    <row r="95" spans="1:8" ht="24" x14ac:dyDescent="0.25">
      <c r="A95" s="88" t="s">
        <v>182</v>
      </c>
      <c r="B95" s="179" t="s">
        <v>60</v>
      </c>
      <c r="C95" s="180"/>
      <c r="D95" s="180"/>
      <c r="E95" s="181"/>
      <c r="F95" s="29" t="s">
        <v>180</v>
      </c>
      <c r="G95" s="92">
        <v>184</v>
      </c>
      <c r="H95" s="88" t="s">
        <v>181</v>
      </c>
    </row>
    <row r="96" spans="1:8" ht="24" x14ac:dyDescent="0.25">
      <c r="A96" s="88" t="s">
        <v>183</v>
      </c>
      <c r="B96" s="179" t="s">
        <v>184</v>
      </c>
      <c r="C96" s="180"/>
      <c r="D96" s="180"/>
      <c r="E96" s="181"/>
      <c r="F96" s="29" t="s">
        <v>180</v>
      </c>
      <c r="G96" s="92">
        <v>184</v>
      </c>
      <c r="H96" s="88" t="s">
        <v>181</v>
      </c>
    </row>
    <row r="97" spans="1:8" x14ac:dyDescent="0.25">
      <c r="A97" s="88" t="s">
        <v>185</v>
      </c>
      <c r="B97" s="179" t="s">
        <v>186</v>
      </c>
      <c r="C97" s="180"/>
      <c r="D97" s="180"/>
      <c r="E97" s="181"/>
      <c r="F97" s="29" t="s">
        <v>134</v>
      </c>
      <c r="G97" s="92">
        <v>184</v>
      </c>
      <c r="H97" s="88" t="s">
        <v>131</v>
      </c>
    </row>
    <row r="98" spans="1:8" x14ac:dyDescent="0.25">
      <c r="A98" s="88" t="s">
        <v>187</v>
      </c>
      <c r="B98" s="179" t="s">
        <v>188</v>
      </c>
      <c r="C98" s="180"/>
      <c r="D98" s="180"/>
      <c r="E98" s="181"/>
      <c r="F98" s="29" t="s">
        <v>189</v>
      </c>
      <c r="G98" s="92">
        <v>2</v>
      </c>
      <c r="H98" s="88" t="s">
        <v>131</v>
      </c>
    </row>
    <row r="99" spans="1:8" ht="48" x14ac:dyDescent="0.25">
      <c r="A99" s="90" t="s">
        <v>190</v>
      </c>
      <c r="B99" s="179" t="s">
        <v>67</v>
      </c>
      <c r="C99" s="180"/>
      <c r="D99" s="180"/>
      <c r="E99" s="181"/>
      <c r="F99" s="29" t="s">
        <v>191</v>
      </c>
      <c r="G99" s="93">
        <v>26</v>
      </c>
      <c r="H99" s="88" t="s">
        <v>162</v>
      </c>
    </row>
    <row r="100" spans="1:8" ht="24" x14ac:dyDescent="0.25">
      <c r="A100" s="88" t="s">
        <v>192</v>
      </c>
      <c r="B100" s="179" t="s">
        <v>193</v>
      </c>
      <c r="C100" s="180"/>
      <c r="D100" s="180"/>
      <c r="E100" s="181"/>
      <c r="F100" s="29" t="s">
        <v>72</v>
      </c>
      <c r="G100" s="90">
        <v>2</v>
      </c>
      <c r="H100" s="88" t="s">
        <v>162</v>
      </c>
    </row>
    <row r="101" spans="1:8" ht="15.75" x14ac:dyDescent="0.25">
      <c r="A101" s="90" t="s">
        <v>194</v>
      </c>
      <c r="B101" s="185" t="s">
        <v>195</v>
      </c>
      <c r="C101" s="186"/>
      <c r="D101" s="186"/>
      <c r="E101" s="186"/>
      <c r="F101" s="186"/>
      <c r="G101" s="186"/>
      <c r="H101" s="187"/>
    </row>
    <row r="102" spans="1:8" x14ac:dyDescent="0.25">
      <c r="A102" s="91" t="s">
        <v>196</v>
      </c>
      <c r="B102" s="173" t="s">
        <v>197</v>
      </c>
      <c r="C102" s="174"/>
      <c r="D102" s="174"/>
      <c r="E102" s="175"/>
      <c r="F102" s="29" t="s">
        <v>134</v>
      </c>
      <c r="G102" s="90" t="s">
        <v>209</v>
      </c>
      <c r="H102" s="88" t="s">
        <v>198</v>
      </c>
    </row>
    <row r="103" spans="1:8" x14ac:dyDescent="0.25">
      <c r="A103" s="91" t="s">
        <v>199</v>
      </c>
      <c r="B103" s="173" t="s">
        <v>200</v>
      </c>
      <c r="C103" s="174"/>
      <c r="D103" s="174"/>
      <c r="E103" s="175"/>
      <c r="F103" s="29" t="s">
        <v>134</v>
      </c>
      <c r="G103" s="90" t="s">
        <v>210</v>
      </c>
      <c r="H103" s="88" t="s">
        <v>198</v>
      </c>
    </row>
    <row r="104" spans="1:8" x14ac:dyDescent="0.25">
      <c r="A104" s="91" t="s">
        <v>201</v>
      </c>
      <c r="B104" s="173" t="s">
        <v>202</v>
      </c>
      <c r="C104" s="174"/>
      <c r="D104" s="174"/>
      <c r="E104" s="175"/>
      <c r="F104" s="29" t="s">
        <v>134</v>
      </c>
      <c r="G104" s="91" t="s">
        <v>203</v>
      </c>
      <c r="H104" s="88" t="s">
        <v>198</v>
      </c>
    </row>
    <row r="105" spans="1:8" ht="24" x14ac:dyDescent="0.25">
      <c r="A105" s="91" t="s">
        <v>204</v>
      </c>
      <c r="B105" s="173" t="s">
        <v>205</v>
      </c>
      <c r="C105" s="174"/>
      <c r="D105" s="174"/>
      <c r="E105" s="175"/>
      <c r="F105" s="29" t="s">
        <v>180</v>
      </c>
      <c r="G105" s="91" t="s">
        <v>211</v>
      </c>
      <c r="H105" s="88" t="s">
        <v>198</v>
      </c>
    </row>
    <row r="106" spans="1:8" ht="24" x14ac:dyDescent="0.25">
      <c r="A106" s="91" t="s">
        <v>206</v>
      </c>
      <c r="B106" s="176" t="s">
        <v>207</v>
      </c>
      <c r="C106" s="177"/>
      <c r="D106" s="177"/>
      <c r="E106" s="178"/>
      <c r="F106" s="29" t="s">
        <v>180</v>
      </c>
      <c r="G106" s="91" t="s">
        <v>208</v>
      </c>
      <c r="H106" s="88" t="s">
        <v>198</v>
      </c>
    </row>
    <row r="109" spans="1:8" x14ac:dyDescent="0.25">
      <c r="B109" s="84"/>
    </row>
  </sheetData>
  <mergeCells count="46">
    <mergeCell ref="B97:E97"/>
    <mergeCell ref="B98:E98"/>
    <mergeCell ref="B99:E99"/>
    <mergeCell ref="B100:E100"/>
    <mergeCell ref="B106:E106"/>
    <mergeCell ref="B101:H101"/>
    <mergeCell ref="B102:E102"/>
    <mergeCell ref="B103:E103"/>
    <mergeCell ref="B104:E104"/>
    <mergeCell ref="B105:E105"/>
    <mergeCell ref="B92:E92"/>
    <mergeCell ref="B93:E93"/>
    <mergeCell ref="B94:E94"/>
    <mergeCell ref="B95:E95"/>
    <mergeCell ref="B96:E96"/>
    <mergeCell ref="B87:E87"/>
    <mergeCell ref="B88:E88"/>
    <mergeCell ref="B89:H89"/>
    <mergeCell ref="B90:E90"/>
    <mergeCell ref="B91:E91"/>
    <mergeCell ref="B82:E82"/>
    <mergeCell ref="B83:E83"/>
    <mergeCell ref="B84:E84"/>
    <mergeCell ref="B85:E85"/>
    <mergeCell ref="B86:E86"/>
    <mergeCell ref="B77:E77"/>
    <mergeCell ref="B78:E78"/>
    <mergeCell ref="B79:E79"/>
    <mergeCell ref="B80:E80"/>
    <mergeCell ref="B81:H81"/>
    <mergeCell ref="B72:H72"/>
    <mergeCell ref="B73:E73"/>
    <mergeCell ref="B74:E74"/>
    <mergeCell ref="B75:H75"/>
    <mergeCell ref="B76:E76"/>
    <mergeCell ref="A6:B6"/>
    <mergeCell ref="A2:I2"/>
    <mergeCell ref="B71:E71"/>
    <mergeCell ref="G43:J43"/>
    <mergeCell ref="E67:F67"/>
    <mergeCell ref="E69:F69"/>
    <mergeCell ref="C1:D1"/>
    <mergeCell ref="F4:G4"/>
    <mergeCell ref="F5:G5"/>
    <mergeCell ref="A4:B4"/>
    <mergeCell ref="A5:B5"/>
  </mergeCells>
  <pageMargins left="7.874015748031496E-2" right="7.874015748031496E-2" top="0.19685039370078741" bottom="0.19685039370078741" header="0" footer="0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Арх 12-1 отчет</vt:lpstr>
      <vt:lpstr>Арх 12-1 тариф</vt:lpstr>
      <vt:lpstr>Арх 12-1 раб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Романович Алексей Валентинович</cp:lastModifiedBy>
  <cp:lastPrinted>2015-03-20T09:03:53Z</cp:lastPrinted>
  <dcterms:created xsi:type="dcterms:W3CDTF">2014-01-25T05:50:23Z</dcterms:created>
  <dcterms:modified xsi:type="dcterms:W3CDTF">2015-04-10T07:51:53Z</dcterms:modified>
</cp:coreProperties>
</file>